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30" tabRatio="299"/>
  </bookViews>
  <sheets>
    <sheet name="Overview" sheetId="1" r:id="rId1"/>
    <sheet name="Blad1" sheetId="2" r:id="rId2"/>
  </sheets>
  <calcPr calcId="144525"/>
</workbook>
</file>

<file path=xl/calcChain.xml><?xml version="1.0" encoding="utf-8"?>
<calcChain xmlns="http://schemas.openxmlformats.org/spreadsheetml/2006/main">
  <c r="F119" i="1" l="1"/>
  <c r="F123" i="1"/>
  <c r="D119" i="1"/>
  <c r="D120" i="1"/>
  <c r="F120" i="1" s="1"/>
  <c r="D121" i="1"/>
  <c r="F121" i="1" s="1"/>
  <c r="D122" i="1"/>
  <c r="F122" i="1" s="1"/>
  <c r="D123" i="1"/>
  <c r="D149" i="1"/>
  <c r="F149" i="1" s="1"/>
  <c r="D148" i="1"/>
  <c r="F148" i="1" s="1"/>
  <c r="D147" i="1"/>
  <c r="F147" i="1" s="1"/>
  <c r="H143" i="1"/>
  <c r="J143" i="1" s="1"/>
  <c r="D146" i="1"/>
  <c r="F146" i="1" s="1"/>
  <c r="H142" i="1"/>
  <c r="J142" i="1" s="1"/>
  <c r="D145" i="1"/>
  <c r="F145" i="1" s="1"/>
  <c r="H141" i="1"/>
  <c r="J141" i="1" s="1"/>
  <c r="D144" i="1"/>
  <c r="F144" i="1" s="1"/>
  <c r="H140" i="1"/>
  <c r="J140" i="1" s="1"/>
  <c r="D143" i="1"/>
  <c r="F143" i="1" s="1"/>
  <c r="H139" i="1"/>
  <c r="J139" i="1" s="1"/>
  <c r="D142" i="1"/>
  <c r="F142" i="1" s="1"/>
  <c r="H138" i="1"/>
  <c r="J138" i="1" s="1"/>
  <c r="D141" i="1"/>
  <c r="F141" i="1" s="1"/>
  <c r="H137" i="1"/>
  <c r="J137" i="1" s="1"/>
  <c r="D140" i="1"/>
  <c r="F140" i="1" s="1"/>
  <c r="H136" i="1"/>
  <c r="J136" i="1" s="1"/>
  <c r="D139" i="1"/>
  <c r="F139" i="1" s="1"/>
  <c r="H135" i="1"/>
  <c r="J135" i="1" s="1"/>
  <c r="D138" i="1"/>
  <c r="F138" i="1" s="1"/>
  <c r="H134" i="1"/>
  <c r="J134" i="1" s="1"/>
  <c r="D137" i="1"/>
  <c r="F137" i="1" s="1"/>
  <c r="H133" i="1"/>
  <c r="J133" i="1" s="1"/>
  <c r="D136" i="1"/>
  <c r="F136" i="1" s="1"/>
  <c r="H132" i="1"/>
  <c r="J132" i="1" s="1"/>
  <c r="D135" i="1"/>
  <c r="F135" i="1" s="1"/>
  <c r="H131" i="1"/>
  <c r="J131" i="1" s="1"/>
  <c r="D134" i="1"/>
  <c r="F134" i="1" s="1"/>
  <c r="H130" i="1"/>
  <c r="J130" i="1" s="1"/>
  <c r="D133" i="1"/>
  <c r="F133" i="1" s="1"/>
  <c r="H129" i="1"/>
  <c r="J129" i="1" s="1"/>
  <c r="D132" i="1"/>
  <c r="F132" i="1" s="1"/>
  <c r="H128" i="1"/>
  <c r="J128" i="1" s="1"/>
  <c r="D131" i="1"/>
  <c r="F131" i="1" s="1"/>
  <c r="H127" i="1"/>
  <c r="J127" i="1" s="1"/>
  <c r="D130" i="1"/>
  <c r="F130" i="1" s="1"/>
  <c r="H126" i="1"/>
  <c r="J126" i="1" s="1"/>
  <c r="D129" i="1"/>
  <c r="F129" i="1" s="1"/>
  <c r="H93" i="1" l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D118" i="1"/>
  <c r="F118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P86" i="1" l="1"/>
  <c r="P85" i="1"/>
  <c r="D83" i="1"/>
  <c r="F83" i="1" s="1"/>
  <c r="H83" i="1"/>
  <c r="J83" i="1" s="1"/>
  <c r="D84" i="1"/>
  <c r="F84" i="1" s="1"/>
  <c r="H84" i="1"/>
  <c r="J84" i="1" s="1"/>
  <c r="D85" i="1"/>
  <c r="F85" i="1" s="1"/>
  <c r="H85" i="1"/>
  <c r="J85" i="1" s="1"/>
  <c r="T85" i="1"/>
  <c r="D86" i="1"/>
  <c r="F86" i="1" s="1"/>
  <c r="H86" i="1"/>
  <c r="J86" i="1" s="1"/>
  <c r="T86" i="1"/>
  <c r="D87" i="1"/>
  <c r="F87" i="1" s="1"/>
  <c r="H87" i="1"/>
  <c r="J87" i="1" s="1"/>
  <c r="D88" i="1"/>
  <c r="F88" i="1" s="1"/>
  <c r="H88" i="1"/>
  <c r="J88" i="1" s="1"/>
  <c r="D89" i="1"/>
  <c r="F89" i="1" s="1"/>
  <c r="H89" i="1"/>
  <c r="J89" i="1" s="1"/>
  <c r="D90" i="1"/>
  <c r="F90" i="1" s="1"/>
  <c r="H90" i="1"/>
  <c r="J90" i="1" s="1"/>
  <c r="D91" i="1"/>
  <c r="F91" i="1" s="1"/>
  <c r="H91" i="1"/>
  <c r="J91" i="1" s="1"/>
  <c r="D92" i="1"/>
  <c r="F92" i="1" s="1"/>
  <c r="H92" i="1"/>
  <c r="J92" i="1" s="1"/>
</calcChain>
</file>

<file path=xl/sharedStrings.xml><?xml version="1.0" encoding="utf-8"?>
<sst xmlns="http://schemas.openxmlformats.org/spreadsheetml/2006/main" count="82" uniqueCount="62">
  <si>
    <t>Estuaries</t>
  </si>
  <si>
    <t>Date</t>
  </si>
  <si>
    <t>Ao [m2]</t>
  </si>
  <si>
    <t>A1 [m2]</t>
  </si>
  <si>
    <t>a1 [m]</t>
  </si>
  <si>
    <t>x1 [m]</t>
  </si>
  <si>
    <t>S0</t>
  </si>
  <si>
    <t>H0 [m]</t>
  </si>
  <si>
    <t>E [m]</t>
  </si>
  <si>
    <t>h0 [m]</t>
  </si>
  <si>
    <t>T [s]</t>
  </si>
  <si>
    <t>Q [m3/s]</t>
  </si>
  <si>
    <t>K</t>
  </si>
  <si>
    <t>α0 [m-1]</t>
  </si>
  <si>
    <t>D0 [m2/s]</t>
  </si>
  <si>
    <t>Selangor</t>
  </si>
  <si>
    <t>Muar</t>
  </si>
  <si>
    <t>Bernam</t>
  </si>
  <si>
    <t>Kurau</t>
  </si>
  <si>
    <t>27/2/2013</t>
  </si>
  <si>
    <t>28/2/2013</t>
  </si>
  <si>
    <t>Perak</t>
  </si>
  <si>
    <t>13/3/2013</t>
  </si>
  <si>
    <t>Endau</t>
  </si>
  <si>
    <t>27/3/2013</t>
  </si>
  <si>
    <t>Landak</t>
  </si>
  <si>
    <t>Elbe</t>
  </si>
  <si>
    <t>Pungue</t>
  </si>
  <si>
    <t>Maputo</t>
  </si>
  <si>
    <t>Thames</t>
  </si>
  <si>
    <t>Corantijn</t>
  </si>
  <si>
    <t>Sinnamary</t>
  </si>
  <si>
    <t>MaeKlong</t>
  </si>
  <si>
    <t>Lalang</t>
  </si>
  <si>
    <t>Limpopo</t>
  </si>
  <si>
    <t>Tha Chin</t>
  </si>
  <si>
    <t>ChaoPhya</t>
  </si>
  <si>
    <t>Incomati</t>
  </si>
  <si>
    <t>Yangtze (north)</t>
  </si>
  <si>
    <t>Tra Ly</t>
  </si>
  <si>
    <t>Ninh Co</t>
  </si>
  <si>
    <t>Day</t>
  </si>
  <si>
    <t>Edisto</t>
  </si>
  <si>
    <t>Westerschelde</t>
  </si>
  <si>
    <t>Model Duc</t>
  </si>
  <si>
    <t>Pangani</t>
  </si>
  <si>
    <t>ba lat</t>
  </si>
  <si>
    <t>X</t>
  </si>
  <si>
    <t>B</t>
  </si>
  <si>
    <t>h</t>
  </si>
  <si>
    <t>Ao</t>
  </si>
  <si>
    <t>Song tra ly</t>
  </si>
  <si>
    <t>s</t>
  </si>
  <si>
    <t>x</t>
  </si>
  <si>
    <t>b</t>
  </si>
  <si>
    <t>Bề rộng của các sông theo tính toán</t>
  </si>
  <si>
    <t>Bề rộng đo thực tế các sông (google Earth)</t>
  </si>
  <si>
    <t>Sông trà lý</t>
  </si>
  <si>
    <t>Sông Ba lạt</t>
  </si>
  <si>
    <t>Sông Ninh Cơ</t>
  </si>
  <si>
    <t>Sông Đáy</t>
  </si>
  <si>
    <t>Sông Ba Lạt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</si>
</sst>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0.0"/>
    <numFmt numFmtId="166" formatCode="0.000"/>
    <numFmt numFmtId="167" formatCode="0.0000"/>
  </numFmts>
  <fonts count="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0" fillId="2" borderId="3" xfId="0" applyFont="1" applyFill="1" applyBorder="1"/>
    <xf numFmtId="164" fontId="0" fillId="2" borderId="3" xfId="0" applyNumberFormat="1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0" fillId="0" borderId="5" xfId="0" applyBorder="1" applyAlignment="1">
      <alignment vertical="center" textRotation="90"/>
    </xf>
    <xf numFmtId="0" fontId="0" fillId="0" borderId="6" xfId="0" applyFont="1" applyBorder="1"/>
    <xf numFmtId="164" fontId="0" fillId="0" borderId="7" xfId="0" applyNumberFormat="1" applyBorder="1"/>
    <xf numFmtId="0" fontId="0" fillId="0" borderId="7" xfId="0" applyBorder="1"/>
    <xf numFmtId="1" fontId="0" fillId="0" borderId="8" xfId="0" applyNumberFormat="1" applyBorder="1"/>
    <xf numFmtId="0" fontId="0" fillId="0" borderId="8" xfId="0" applyBorder="1"/>
    <xf numFmtId="165" fontId="0" fillId="0" borderId="0" xfId="0" applyNumberFormat="1" applyBorder="1"/>
    <xf numFmtId="0" fontId="0" fillId="0" borderId="8" xfId="0" applyBorder="1"/>
    <xf numFmtId="165" fontId="0" fillId="0" borderId="8" xfId="0" applyNumberFormat="1" applyBorder="1"/>
    <xf numFmtId="2" fontId="0" fillId="0" borderId="6" xfId="0" applyNumberFormat="1" applyBorder="1"/>
    <xf numFmtId="2" fontId="0" fillId="0" borderId="9" xfId="0" applyNumberFormat="1" applyBorder="1"/>
    <xf numFmtId="165" fontId="0" fillId="0" borderId="6" xfId="0" applyNumberForma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7" fontId="2" fillId="0" borderId="0" xfId="0" applyNumberFormat="1" applyFont="1" applyBorder="1"/>
    <xf numFmtId="2" fontId="2" fillId="0" borderId="0" xfId="0" applyNumberFormat="1" applyFont="1" applyBorder="1"/>
    <xf numFmtId="0" fontId="0" fillId="0" borderId="3" xfId="0" applyFont="1" applyBorder="1"/>
    <xf numFmtId="164" fontId="0" fillId="0" borderId="3" xfId="0" applyNumberFormat="1" applyBorder="1"/>
    <xf numFmtId="1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1" xfId="0" applyBorder="1"/>
    <xf numFmtId="2" fontId="0" fillId="0" borderId="4" xfId="0" applyNumberFormat="1" applyBorder="1"/>
    <xf numFmtId="2" fontId="0" fillId="0" borderId="10" xfId="0" applyNumberFormat="1" applyBorder="1"/>
    <xf numFmtId="165" fontId="0" fillId="0" borderId="4" xfId="0" applyNumberFormat="1" applyBorder="1"/>
    <xf numFmtId="0" fontId="0" fillId="0" borderId="11" xfId="0" applyFont="1" applyBorder="1"/>
    <xf numFmtId="164" fontId="0" fillId="0" borderId="11" xfId="0" applyNumberFormat="1" applyBorder="1"/>
    <xf numFmtId="1" fontId="0" fillId="0" borderId="0" xfId="0" applyNumberFormat="1" applyBorder="1"/>
    <xf numFmtId="0" fontId="0" fillId="0" borderId="0" xfId="0" applyBorder="1"/>
    <xf numFmtId="2" fontId="0" fillId="0" borderId="12" xfId="0" applyNumberFormat="1" applyBorder="1"/>
    <xf numFmtId="2" fontId="0" fillId="0" borderId="5" xfId="0" applyNumberFormat="1" applyBorder="1"/>
    <xf numFmtId="165" fontId="0" fillId="0" borderId="12" xfId="0" applyNumberFormat="1" applyBorder="1"/>
    <xf numFmtId="164" fontId="0" fillId="0" borderId="7" xfId="0" applyNumberFormat="1" applyFont="1" applyBorder="1" applyAlignment="1">
      <alignment horizontal="right"/>
    </xf>
    <xf numFmtId="0" fontId="0" fillId="0" borderId="13" xfId="0" applyBorder="1"/>
    <xf numFmtId="164" fontId="0" fillId="0" borderId="13" xfId="0" applyNumberFormat="1" applyFont="1" applyBorder="1" applyAlignment="1">
      <alignment horizontal="right"/>
    </xf>
    <xf numFmtId="1" fontId="0" fillId="0" borderId="2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2" xfId="0" applyBorder="1"/>
    <xf numFmtId="2" fontId="0" fillId="0" borderId="14" xfId="0" applyNumberFormat="1" applyBorder="1"/>
    <xf numFmtId="2" fontId="0" fillId="0" borderId="15" xfId="0" applyNumberFormat="1" applyBorder="1"/>
    <xf numFmtId="165" fontId="0" fillId="0" borderId="14" xfId="0" applyNumberFormat="1" applyBorder="1"/>
    <xf numFmtId="164" fontId="0" fillId="0" borderId="3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0" fontId="5" fillId="0" borderId="1" xfId="0" applyFont="1" applyBorder="1"/>
    <xf numFmtId="1" fontId="0" fillId="0" borderId="7" xfId="0" applyNumberFormat="1" applyBorder="1"/>
    <xf numFmtId="0" fontId="5" fillId="0" borderId="8" xfId="0" applyFont="1" applyBorder="1"/>
    <xf numFmtId="1" fontId="0" fillId="0" borderId="11" xfId="0" applyNumberFormat="1" applyBorder="1"/>
    <xf numFmtId="0" fontId="5" fillId="0" borderId="0" xfId="0" applyFont="1" applyBorder="1"/>
    <xf numFmtId="0" fontId="0" fillId="0" borderId="11" xfId="0" applyBorder="1"/>
    <xf numFmtId="164" fontId="0" fillId="0" borderId="11" xfId="0" applyNumberFormat="1" applyBorder="1"/>
    <xf numFmtId="0" fontId="0" fillId="0" borderId="6" xfId="0" applyFont="1" applyBorder="1"/>
    <xf numFmtId="164" fontId="0" fillId="0" borderId="6" xfId="0" applyNumberFormat="1" applyBorder="1"/>
    <xf numFmtId="165" fontId="0" fillId="0" borderId="9" xfId="0" applyNumberFormat="1" applyBorder="1"/>
    <xf numFmtId="0" fontId="0" fillId="0" borderId="12" xfId="0" applyBorder="1"/>
    <xf numFmtId="165" fontId="0" fillId="0" borderId="5" xfId="0" applyNumberFormat="1" applyBorder="1"/>
    <xf numFmtId="0" fontId="0" fillId="0" borderId="14" xfId="0" applyBorder="1"/>
    <xf numFmtId="164" fontId="0" fillId="0" borderId="13" xfId="0" applyNumberFormat="1" applyBorder="1"/>
    <xf numFmtId="1" fontId="0" fillId="0" borderId="13" xfId="0" applyNumberFormat="1" applyBorder="1"/>
    <xf numFmtId="165" fontId="0" fillId="0" borderId="15" xfId="0" applyNumberFormat="1" applyBorder="1"/>
    <xf numFmtId="164" fontId="0" fillId="0" borderId="7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0" fontId="0" fillId="0" borderId="7" xfId="0" applyFont="1" applyBorder="1"/>
    <xf numFmtId="0" fontId="0" fillId="0" borderId="3" xfId="0" applyFont="1" applyBorder="1"/>
    <xf numFmtId="164" fontId="0" fillId="0" borderId="4" xfId="0" applyNumberFormat="1" applyBorder="1"/>
    <xf numFmtId="1" fontId="0" fillId="0" borderId="3" xfId="0" applyNumberFormat="1" applyBorder="1"/>
    <xf numFmtId="164" fontId="0" fillId="0" borderId="12" xfId="0" applyNumberFormat="1" applyBorder="1"/>
    <xf numFmtId="0" fontId="0" fillId="0" borderId="13" xfId="0" applyBorder="1"/>
    <xf numFmtId="165" fontId="5" fillId="0" borderId="0" xfId="0" applyNumberFormat="1" applyFont="1" applyBorder="1"/>
    <xf numFmtId="0" fontId="5" fillId="0" borderId="0" xfId="0" applyFont="1" applyBorder="1"/>
    <xf numFmtId="0" fontId="0" fillId="0" borderId="5" xfId="0" applyBorder="1" applyAlignment="1">
      <alignment vertical="center" textRotation="90" wrapText="1"/>
    </xf>
    <xf numFmtId="165" fontId="5" fillId="0" borderId="8" xfId="0" applyNumberFormat="1" applyFont="1" applyBorder="1"/>
    <xf numFmtId="165" fontId="5" fillId="0" borderId="2" xfId="0" applyNumberFormat="1" applyFont="1" applyBorder="1"/>
    <xf numFmtId="0" fontId="5" fillId="0" borderId="2" xfId="0" applyFont="1" applyBorder="1"/>
    <xf numFmtId="164" fontId="0" fillId="0" borderId="14" xfId="0" applyNumberFormat="1" applyBorder="1"/>
    <xf numFmtId="0" fontId="5" fillId="0" borderId="8" xfId="0" applyFont="1" applyBorder="1"/>
    <xf numFmtId="0" fontId="5" fillId="0" borderId="2" xfId="0" applyFont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9786392227749"/>
          <c:y val="0.1299886993292505"/>
          <c:w val="0.71751094358151668"/>
          <c:h val="0.75403142315543892"/>
        </c:manualLayout>
      </c:layout>
      <c:scatterChart>
        <c:scatterStyle val="smoothMarker"/>
        <c:varyColors val="0"/>
        <c:ser>
          <c:idx val="0"/>
          <c:order val="0"/>
          <c:tx>
            <c:v>Sông Trà Lý tính toán</c:v>
          </c:tx>
          <c:marker>
            <c:symbol val="none"/>
          </c:marker>
          <c:xVal>
            <c:numRef>
              <c:f>Overview!$C$83:$C$123</c:f>
              <c:numCache>
                <c:formatCode>General</c:formatCode>
                <c:ptCount val="4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</c:numCache>
            </c:numRef>
          </c:xVal>
          <c:yVal>
            <c:numRef>
              <c:f>Overview!$F$83:$F$123</c:f>
              <c:numCache>
                <c:formatCode>General</c:formatCode>
                <c:ptCount val="41"/>
                <c:pt idx="0">
                  <c:v>473.17073170731709</c:v>
                </c:pt>
                <c:pt idx="1">
                  <c:v>467.29291047759273</c:v>
                </c:pt>
                <c:pt idx="2">
                  <c:v>461.48810471584522</c:v>
                </c:pt>
                <c:pt idx="3">
                  <c:v>455.75540740936452</c:v>
                </c:pt>
                <c:pt idx="4">
                  <c:v>450.09392281253298</c:v>
                </c:pt>
                <c:pt idx="5">
                  <c:v>444.5027663068642</c:v>
                </c:pt>
                <c:pt idx="6">
                  <c:v>438.98106426277872</c:v>
                </c:pt>
                <c:pt idx="7">
                  <c:v>433.52795390309825</c:v>
                </c:pt>
                <c:pt idx="8">
                  <c:v>428.14258316823452</c:v>
                </c:pt>
                <c:pt idx="9">
                  <c:v>422.82411058305377</c:v>
                </c:pt>
                <c:pt idx="10">
                  <c:v>417.57170512539398</c:v>
                </c:pt>
                <c:pt idx="11">
                  <c:v>412.38454609621618</c:v>
                </c:pt>
                <c:pt idx="12">
                  <c:v>407.26182299136883</c:v>
                </c:pt>
                <c:pt idx="13">
                  <c:v>402.20273537494455</c:v>
                </c:pt>
                <c:pt idx="14">
                  <c:v>397.20649275421039</c:v>
                </c:pt>
                <c:pt idx="15">
                  <c:v>392.27231445609192</c:v>
                </c:pt>
                <c:pt idx="16">
                  <c:v>387.39942950519145</c:v>
                </c:pt>
                <c:pt idx="17">
                  <c:v>382.58707650332138</c:v>
                </c:pt>
                <c:pt idx="18">
                  <c:v>377.83450351053455</c:v>
                </c:pt>
                <c:pt idx="19">
                  <c:v>373.14096792763144</c:v>
                </c:pt>
                <c:pt idx="20">
                  <c:v>368.50573638012816</c:v>
                </c:pt>
                <c:pt idx="21">
                  <c:v>363.92808460366513</c:v>
                </c:pt>
                <c:pt idx="22">
                  <c:v>359.40729733083879</c:v>
                </c:pt>
                <c:pt idx="23">
                  <c:v>354.9426681794402</c:v>
                </c:pt>
                <c:pt idx="24">
                  <c:v>350.53349954208119</c:v>
                </c:pt>
                <c:pt idx="25">
                  <c:v>346.17910247719152</c:v>
                </c:pt>
                <c:pt idx="26">
                  <c:v>341.87879660137077</c:v>
                </c:pt>
                <c:pt idx="27">
                  <c:v>337.63190998307675</c:v>
                </c:pt>
                <c:pt idx="28">
                  <c:v>333.43777903763521</c:v>
                </c:pt>
                <c:pt idx="29">
                  <c:v>329.2957484235526</c:v>
                </c:pt>
                <c:pt idx="30">
                  <c:v>325.20517094011859</c:v>
                </c:pt>
                <c:pt idx="31">
                  <c:v>321.16540742627899</c:v>
                </c:pt>
                <c:pt idx="32">
                  <c:v>317.17582666076595</c:v>
                </c:pt>
                <c:pt idx="33">
                  <c:v>313.23580526346785</c:v>
                </c:pt>
                <c:pt idx="34">
                  <c:v>309.34472759802532</c:v>
                </c:pt>
                <c:pt idx="35">
                  <c:v>305.50198567563677</c:v>
                </c:pt>
                <c:pt idx="36">
                  <c:v>301.70697906005864</c:v>
                </c:pt>
                <c:pt idx="37">
                  <c:v>297.95911477378627</c:v>
                </c:pt>
                <c:pt idx="38">
                  <c:v>294.25780720539979</c:v>
                </c:pt>
                <c:pt idx="39">
                  <c:v>290.60247801806133</c:v>
                </c:pt>
                <c:pt idx="40">
                  <c:v>286.99255605914851</c:v>
                </c:pt>
              </c:numCache>
            </c:numRef>
          </c:yVal>
          <c:smooth val="1"/>
        </c:ser>
        <c:ser>
          <c:idx val="1"/>
          <c:order val="1"/>
          <c:tx>
            <c:v>Sông trà lý thực tế</c:v>
          </c:tx>
          <c:marker>
            <c:symbol val="none"/>
          </c:marker>
          <c:xVal>
            <c:numRef>
              <c:f>Overview!$M$83:$M$86</c:f>
              <c:numCache>
                <c:formatCode>General</c:formatCode>
                <c:ptCount val="4"/>
                <c:pt idx="0">
                  <c:v>0</c:v>
                </c:pt>
                <c:pt idx="1">
                  <c:v>2189</c:v>
                </c:pt>
                <c:pt idx="2">
                  <c:v>4244</c:v>
                </c:pt>
                <c:pt idx="3">
                  <c:v>7945</c:v>
                </c:pt>
              </c:numCache>
            </c:numRef>
          </c:xVal>
          <c:yVal>
            <c:numRef>
              <c:f>Overview!$N$83:$N$86</c:f>
              <c:numCache>
                <c:formatCode>General</c:formatCode>
                <c:ptCount val="4"/>
                <c:pt idx="0">
                  <c:v>370</c:v>
                </c:pt>
                <c:pt idx="1">
                  <c:v>336</c:v>
                </c:pt>
                <c:pt idx="2">
                  <c:v>291</c:v>
                </c:pt>
                <c:pt idx="3">
                  <c:v>270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94208"/>
        <c:axId val="148894784"/>
      </c:scatterChart>
      <c:valAx>
        <c:axId val="1488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894784"/>
        <c:crosses val="autoZero"/>
        <c:crossBetween val="midCat"/>
      </c:valAx>
      <c:valAx>
        <c:axId val="14889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94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026327738244242"/>
          <c:y val="0.24261373578302711"/>
          <c:w val="0.17363823944959919"/>
          <c:h val="0.631165062700495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43728597013"/>
          <c:y val="0.10006784670026003"/>
          <c:w val="0.67424212118470606"/>
          <c:h val="0.77696012980208562"/>
        </c:manualLayout>
      </c:layout>
      <c:scatterChart>
        <c:scatterStyle val="smoothMarker"/>
        <c:varyColors val="0"/>
        <c:ser>
          <c:idx val="0"/>
          <c:order val="0"/>
          <c:tx>
            <c:v>Sông Ba lạt tính toán</c:v>
          </c:tx>
          <c:marker>
            <c:symbol val="none"/>
          </c:marker>
          <c:xVal>
            <c:numRef>
              <c:f>Overview!$G$83:$G$115</c:f>
              <c:numCache>
                <c:formatCode>General</c:formatCode>
                <c:ptCount val="33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xVal>
          <c:yVal>
            <c:numRef>
              <c:f>Overview!$J$83:$J$115</c:f>
              <c:numCache>
                <c:formatCode>General</c:formatCode>
                <c:ptCount val="33"/>
                <c:pt idx="0">
                  <c:v>966.66666666666663</c:v>
                </c:pt>
                <c:pt idx="1">
                  <c:v>853.08033916510897</c:v>
                </c:pt>
                <c:pt idx="2">
                  <c:v>752.84075696902471</c:v>
                </c:pt>
                <c:pt idx="3">
                  <c:v>664.3796361646065</c:v>
                </c:pt>
                <c:pt idx="4">
                  <c:v>586.31297105554563</c:v>
                </c:pt>
                <c:pt idx="5">
                  <c:v>517.4193809016906</c:v>
                </c:pt>
                <c:pt idx="6">
                  <c:v>456.62100098298083</c:v>
                </c:pt>
                <c:pt idx="7">
                  <c:v>402.96661902255812</c:v>
                </c:pt>
                <c:pt idx="8">
                  <c:v>355.61679313239426</c:v>
                </c:pt>
                <c:pt idx="9">
                  <c:v>313.83071844640477</c:v>
                </c:pt>
                <c:pt idx="10">
                  <c:v>276.95463696485041</c:v>
                </c:pt>
                <c:pt idx="11">
                  <c:v>244.4116092779216</c:v>
                </c:pt>
                <c:pt idx="12">
                  <c:v>215.69248814348214</c:v>
                </c:pt>
                <c:pt idx="13">
                  <c:v>190.34795269738757</c:v>
                </c:pt>
                <c:pt idx="14">
                  <c:v>167.98147866876363</c:v>
                </c:pt>
                <c:pt idx="15">
                  <c:v>148.24313461676419</c:v>
                </c:pt>
                <c:pt idx="16">
                  <c:v>130.82410712872561</c:v>
                </c:pt>
                <c:pt idx="17">
                  <c:v>115.45186932449562</c:v>
                </c:pt>
                <c:pt idx="18">
                  <c:v>101.88591707646884</c:v>
                </c:pt>
                <c:pt idx="19">
                  <c:v>89.9140062369747</c:v>
                </c:pt>
                <c:pt idx="20">
                  <c:v>79.348832003102174</c:v>
                </c:pt>
              </c:numCache>
            </c:numRef>
          </c:yVal>
          <c:smooth val="1"/>
        </c:ser>
        <c:ser>
          <c:idx val="1"/>
          <c:order val="1"/>
          <c:tx>
            <c:v>Sông Ba lat  thực tế</c:v>
          </c:tx>
          <c:marker>
            <c:symbol val="none"/>
          </c:marker>
          <c:xVal>
            <c:numRef>
              <c:f>Overview!$P$83:$P$86</c:f>
              <c:numCache>
                <c:formatCode>General</c:formatCode>
                <c:ptCount val="4"/>
                <c:pt idx="0">
                  <c:v>0</c:v>
                </c:pt>
                <c:pt idx="1">
                  <c:v>2270</c:v>
                </c:pt>
                <c:pt idx="2">
                  <c:v>3230</c:v>
                </c:pt>
                <c:pt idx="3">
                  <c:v>4030</c:v>
                </c:pt>
              </c:numCache>
            </c:numRef>
          </c:xVal>
          <c:yVal>
            <c:numRef>
              <c:f>Overview!$Q$83:$Q$86</c:f>
              <c:numCache>
                <c:formatCode>General</c:formatCode>
                <c:ptCount val="4"/>
                <c:pt idx="0">
                  <c:v>690</c:v>
                </c:pt>
                <c:pt idx="1">
                  <c:v>551</c:v>
                </c:pt>
                <c:pt idx="2">
                  <c:v>436</c:v>
                </c:pt>
                <c:pt idx="3">
                  <c:v>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96512"/>
        <c:axId val="148897088"/>
      </c:scatterChart>
      <c:valAx>
        <c:axId val="1488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897088"/>
        <c:crosses val="autoZero"/>
        <c:crossBetween val="midCat"/>
      </c:valAx>
      <c:valAx>
        <c:axId val="14889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96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66505113590802"/>
          <c:y val="0.20262540099154272"/>
          <c:w val="0.20833505024558957"/>
          <c:h val="0.58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4483184272358"/>
          <c:y val="0.19480351414406533"/>
          <c:w val="0.74346121306415747"/>
          <c:h val="0.68921660834062404"/>
        </c:manualLayout>
      </c:layout>
      <c:scatterChart>
        <c:scatterStyle val="smoothMarker"/>
        <c:varyColors val="0"/>
        <c:ser>
          <c:idx val="0"/>
          <c:order val="0"/>
          <c:tx>
            <c:v>Sông Đáy tính toán</c:v>
          </c:tx>
          <c:marker>
            <c:symbol val="none"/>
          </c:marker>
          <c:xVal>
            <c:numRef>
              <c:f>Overview!$C$129:$C$150</c:f>
              <c:numCache>
                <c:formatCode>General</c:formatCode>
                <c:ptCount val="22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xVal>
          <c:yVal>
            <c:numRef>
              <c:f>Overview!$F$129:$F$150</c:f>
              <c:numCache>
                <c:formatCode>General</c:formatCode>
                <c:ptCount val="22"/>
                <c:pt idx="0">
                  <c:v>578.43137254901967</c:v>
                </c:pt>
                <c:pt idx="1">
                  <c:v>489.6315859661396</c:v>
                </c:pt>
                <c:pt idx="2">
                  <c:v>414.46418944954479</c:v>
                </c:pt>
                <c:pt idx="3">
                  <c:v>350.83636199064091</c:v>
                </c:pt>
                <c:pt idx="4">
                  <c:v>296.97656885218561</c:v>
                </c:pt>
                <c:pt idx="5">
                  <c:v>251.38523825409428</c:v>
                </c:pt>
                <c:pt idx="6">
                  <c:v>212.79301008936372</c:v>
                </c:pt>
                <c:pt idx="7">
                  <c:v>180.12539422511045</c:v>
                </c:pt>
                <c:pt idx="8">
                  <c:v>152.47285440027335</c:v>
                </c:pt>
                <c:pt idx="9">
                  <c:v>129.06548479173881</c:v>
                </c:pt>
                <c:pt idx="10">
                  <c:v>109.2515741903544</c:v>
                </c:pt>
                <c:pt idx="11">
                  <c:v>92.479460967666085</c:v>
                </c:pt>
                <c:pt idx="12">
                  <c:v>78.282173636864215</c:v>
                </c:pt>
                <c:pt idx="13">
                  <c:v>66.264429368319384</c:v>
                </c:pt>
                <c:pt idx="14">
                  <c:v>56.091628470587239</c:v>
                </c:pt>
                <c:pt idx="15">
                  <c:v>47.480538419706171</c:v>
                </c:pt>
                <c:pt idx="16">
                  <c:v>40.191408060247952</c:v>
                </c:pt>
                <c:pt idx="17">
                  <c:v>34.021292420621208</c:v>
                </c:pt>
                <c:pt idx="18">
                  <c:v>28.798402291215421</c:v>
                </c:pt>
                <c:pt idx="19">
                  <c:v>24.377321245561845</c:v>
                </c:pt>
                <c:pt idx="20">
                  <c:v>20.634956936155799</c:v>
                </c:pt>
              </c:numCache>
            </c:numRef>
          </c:yVal>
          <c:smooth val="1"/>
        </c:ser>
        <c:ser>
          <c:idx val="1"/>
          <c:order val="1"/>
          <c:tx>
            <c:v>Sông đáy thực tế</c:v>
          </c:tx>
          <c:marker>
            <c:symbol val="none"/>
          </c:marker>
          <c:xVal>
            <c:numRef>
              <c:f>Overview!$T$83:$T$86</c:f>
              <c:numCache>
                <c:formatCode>General</c:formatCode>
                <c:ptCount val="4"/>
                <c:pt idx="0">
                  <c:v>0</c:v>
                </c:pt>
                <c:pt idx="1">
                  <c:v>1747</c:v>
                </c:pt>
                <c:pt idx="2">
                  <c:v>2914</c:v>
                </c:pt>
                <c:pt idx="3">
                  <c:v>4022</c:v>
                </c:pt>
              </c:numCache>
            </c:numRef>
          </c:xVal>
          <c:yVal>
            <c:numRef>
              <c:f>Overview!$U$83:$U$86</c:f>
              <c:numCache>
                <c:formatCode>General</c:formatCode>
                <c:ptCount val="4"/>
                <c:pt idx="0">
                  <c:v>935</c:v>
                </c:pt>
                <c:pt idx="1">
                  <c:v>692</c:v>
                </c:pt>
                <c:pt idx="2">
                  <c:v>681</c:v>
                </c:pt>
                <c:pt idx="3">
                  <c:v>561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25696"/>
        <c:axId val="81726272"/>
      </c:scatterChart>
      <c:valAx>
        <c:axId val="817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726272"/>
        <c:crosses val="autoZero"/>
        <c:crossBetween val="midCat"/>
      </c:valAx>
      <c:valAx>
        <c:axId val="817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725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346132269285111"/>
          <c:y val="9.4465587634879E-2"/>
          <c:w val="0.16653866236904405"/>
          <c:h val="0.667434383202099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1880583573963"/>
          <c:y val="0.19954870224555263"/>
          <c:w val="0.73592905754758453"/>
          <c:h val="0.68447142023913676"/>
        </c:manualLayout>
      </c:layout>
      <c:scatterChart>
        <c:scatterStyle val="smoothMarker"/>
        <c:varyColors val="0"/>
        <c:ser>
          <c:idx val="0"/>
          <c:order val="0"/>
          <c:tx>
            <c:v>Sông Ninh Cơ tính toán</c:v>
          </c:tx>
          <c:marker>
            <c:symbol val="none"/>
          </c:marker>
          <c:xVal>
            <c:numRef>
              <c:f>Overview!$G$126:$G$143</c:f>
              <c:numCache>
                <c:formatCode>General</c:formatCode>
                <c:ptCount val="1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</c:numCache>
            </c:numRef>
          </c:xVal>
          <c:yVal>
            <c:numRef>
              <c:f>Overview!$J$126:$J$143</c:f>
              <c:numCache>
                <c:formatCode>General</c:formatCode>
                <c:ptCount val="18"/>
                <c:pt idx="0">
                  <c:v>867.64705882352939</c:v>
                </c:pt>
                <c:pt idx="1">
                  <c:v>734.44737894920934</c:v>
                </c:pt>
                <c:pt idx="2">
                  <c:v>621.69628417431716</c:v>
                </c:pt>
                <c:pt idx="3">
                  <c:v>526.25454298596139</c:v>
                </c:pt>
                <c:pt idx="4">
                  <c:v>445.46485327827838</c:v>
                </c:pt>
                <c:pt idx="5">
                  <c:v>377.07785738114143</c:v>
                </c:pt>
                <c:pt idx="6">
                  <c:v>319.18951513404556</c:v>
                </c:pt>
                <c:pt idx="7">
                  <c:v>270.18809133766564</c:v>
                </c:pt>
                <c:pt idx="8">
                  <c:v>228.70928160041001</c:v>
                </c:pt>
                <c:pt idx="9">
                  <c:v>193.59822718760822</c:v>
                </c:pt>
                <c:pt idx="10">
                  <c:v>163.87736128553158</c:v>
                </c:pt>
                <c:pt idx="11">
                  <c:v>138.71919145149911</c:v>
                </c:pt>
                <c:pt idx="12">
                  <c:v>117.42326045529633</c:v>
                </c:pt>
                <c:pt idx="13">
                  <c:v>99.396644052479061</c:v>
                </c:pt>
                <c:pt idx="14">
                  <c:v>84.137442705880858</c:v>
                </c:pt>
                <c:pt idx="15">
                  <c:v>71.220807629559246</c:v>
                </c:pt>
                <c:pt idx="16">
                  <c:v>60.287112090371927</c:v>
                </c:pt>
                <c:pt idx="17">
                  <c:v>51.031938630931812</c:v>
                </c:pt>
              </c:numCache>
            </c:numRef>
          </c:yVal>
          <c:smooth val="1"/>
        </c:ser>
        <c:ser>
          <c:idx val="1"/>
          <c:order val="1"/>
          <c:tx>
            <c:v>Sông Ninh cơ thực tế</c:v>
          </c:tx>
          <c:marker>
            <c:symbol val="none"/>
          </c:marker>
          <c:xVal>
            <c:numRef>
              <c:f>Overview!$R$83:$R$86</c:f>
              <c:numCache>
                <c:formatCode>General</c:formatCode>
                <c:ptCount val="4"/>
                <c:pt idx="0">
                  <c:v>0</c:v>
                </c:pt>
                <c:pt idx="1">
                  <c:v>435</c:v>
                </c:pt>
                <c:pt idx="2">
                  <c:v>2061</c:v>
                </c:pt>
                <c:pt idx="3">
                  <c:v>3323</c:v>
                </c:pt>
              </c:numCache>
            </c:numRef>
          </c:xVal>
          <c:yVal>
            <c:numRef>
              <c:f>Overview!$S$83:$S$86</c:f>
              <c:numCache>
                <c:formatCode>General</c:formatCode>
                <c:ptCount val="4"/>
                <c:pt idx="0">
                  <c:v>746</c:v>
                </c:pt>
                <c:pt idx="1">
                  <c:v>486</c:v>
                </c:pt>
                <c:pt idx="2">
                  <c:v>367</c:v>
                </c:pt>
                <c:pt idx="3">
                  <c:v>344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27424"/>
        <c:axId val="81728000"/>
      </c:scatterChart>
      <c:valAx>
        <c:axId val="817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728000"/>
        <c:crosses val="autoZero"/>
        <c:crossBetween val="midCat"/>
      </c:valAx>
      <c:valAx>
        <c:axId val="8172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727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217970849857083"/>
          <c:y val="0.19799577136191313"/>
          <c:w val="0.1452677395826236"/>
          <c:h val="0.635026975794692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1028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1026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1029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3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4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5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6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7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8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0" y="0"/>
          <a:ext cx="9553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400050</xdr:colOff>
      <xdr:row>51</xdr:row>
      <xdr:rowOff>104775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53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400050</xdr:colOff>
      <xdr:row>51</xdr:row>
      <xdr:rowOff>104775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0" y="0"/>
          <a:ext cx="9829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400050</xdr:colOff>
      <xdr:row>51</xdr:row>
      <xdr:rowOff>104775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0" y="0"/>
          <a:ext cx="9829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593911</xdr:colOff>
      <xdr:row>91</xdr:row>
      <xdr:rowOff>78443</xdr:rowOff>
    </xdr:from>
    <xdr:to>
      <xdr:col>19</xdr:col>
      <xdr:colOff>22411</xdr:colOff>
      <xdr:row>106</xdr:row>
      <xdr:rowOff>132231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106</xdr:row>
      <xdr:rowOff>78441</xdr:rowOff>
    </xdr:from>
    <xdr:to>
      <xdr:col>19</xdr:col>
      <xdr:colOff>11206</xdr:colOff>
      <xdr:row>117</xdr:row>
      <xdr:rowOff>177051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78441</xdr:colOff>
      <xdr:row>119</xdr:row>
      <xdr:rowOff>145678</xdr:rowOff>
    </xdr:from>
    <xdr:to>
      <xdr:col>19</xdr:col>
      <xdr:colOff>145676</xdr:colOff>
      <xdr:row>135</xdr:row>
      <xdr:rowOff>20172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134470</xdr:colOff>
      <xdr:row>136</xdr:row>
      <xdr:rowOff>145677</xdr:rowOff>
    </xdr:from>
    <xdr:to>
      <xdr:col>19</xdr:col>
      <xdr:colOff>280147</xdr:colOff>
      <xdr:row>152</xdr:row>
      <xdr:rowOff>20171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5536"/>
  <sheetViews>
    <sheetView tabSelected="1" topLeftCell="M52" zoomScale="85" zoomScaleNormal="85" workbookViewId="0">
      <pane xSplit="1" activePane="topRight"/>
      <selection activeCell="M52" sqref="M52"/>
      <selection pane="topRight" activeCell="B141" sqref="B141"/>
    </sheetView>
  </sheetViews>
  <sheetFormatPr defaultRowHeight="15" x14ac:dyDescent="0.25"/>
  <cols>
    <col min="1" max="1" width="9.140625" style="1"/>
    <col min="2" max="2" width="24.5703125"/>
    <col min="3" max="3" width="10.85546875" style="2" bestFit="1" customWidth="1"/>
    <col min="4" max="4" width="10.42578125"/>
    <col min="6" max="6" width="13.28515625" customWidth="1"/>
    <col min="15" max="15" width="0.140625" customWidth="1"/>
    <col min="17" max="17" width="9.140625" style="1"/>
    <col min="18" max="18" width="8.7109375" style="3"/>
    <col min="19" max="20" width="9.140625" style="3"/>
    <col min="21" max="21" width="12" style="3"/>
    <col min="22" max="23" width="9.140625" style="3"/>
    <col min="24" max="24" width="13.5703125" style="3"/>
    <col min="25" max="26" width="9.140625" style="3"/>
    <col min="27" max="1022" width="9.140625" style="1"/>
  </cols>
  <sheetData>
    <row r="1" spans="1:25" ht="15.75" customHeight="1" x14ac:dyDescent="0.25">
      <c r="D1" s="4"/>
      <c r="E1" s="4"/>
      <c r="F1" s="4"/>
      <c r="G1" s="4"/>
      <c r="H1" s="5"/>
      <c r="I1" s="5"/>
      <c r="J1" s="5"/>
      <c r="K1" s="5"/>
      <c r="L1" s="5"/>
      <c r="M1" s="5"/>
      <c r="N1" s="4"/>
      <c r="O1" s="4"/>
      <c r="P1" s="4"/>
      <c r="Q1" s="6"/>
      <c r="R1" s="101"/>
      <c r="S1" s="101"/>
      <c r="T1" s="101"/>
      <c r="U1" s="101"/>
      <c r="V1" s="101"/>
      <c r="W1" s="101"/>
      <c r="X1" s="101"/>
      <c r="Y1" s="101"/>
    </row>
    <row r="2" spans="1:25" ht="15" customHeight="1" x14ac:dyDescent="0.25">
      <c r="B2" s="7" t="s">
        <v>0</v>
      </c>
      <c r="C2" s="8" t="s">
        <v>1</v>
      </c>
      <c r="D2" s="7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10" t="s">
        <v>12</v>
      </c>
      <c r="O2" s="11" t="s">
        <v>13</v>
      </c>
      <c r="P2" s="11" t="s">
        <v>14</v>
      </c>
      <c r="Q2" s="12"/>
    </row>
    <row r="3" spans="1:25" ht="15" customHeight="1" x14ac:dyDescent="0.25">
      <c r="A3" s="13"/>
      <c r="B3" s="14" t="s">
        <v>15</v>
      </c>
      <c r="C3" s="15">
        <v>41091</v>
      </c>
      <c r="D3" s="16">
        <v>2200</v>
      </c>
      <c r="E3" s="17">
        <v>1004</v>
      </c>
      <c r="F3" s="17">
        <v>3440</v>
      </c>
      <c r="G3" s="18">
        <v>2700</v>
      </c>
      <c r="H3" s="17">
        <v>25.2</v>
      </c>
      <c r="I3" s="19">
        <v>4</v>
      </c>
      <c r="J3" s="17">
        <v>12700</v>
      </c>
      <c r="K3" s="18">
        <v>3.6</v>
      </c>
      <c r="L3" s="20">
        <v>44400</v>
      </c>
      <c r="M3" s="21">
        <v>38</v>
      </c>
      <c r="N3" s="22">
        <v>0.34</v>
      </c>
      <c r="O3" s="23">
        <v>8</v>
      </c>
      <c r="P3" s="24">
        <v>304</v>
      </c>
      <c r="R3" s="25"/>
      <c r="S3" s="25"/>
      <c r="T3" s="26"/>
      <c r="U3" s="27"/>
      <c r="V3" s="28"/>
      <c r="W3" s="27"/>
      <c r="X3" s="26"/>
      <c r="Y3" s="28"/>
    </row>
    <row r="4" spans="1:25" ht="15" customHeight="1" x14ac:dyDescent="0.25">
      <c r="A4" s="13"/>
      <c r="B4" s="29" t="s">
        <v>16</v>
      </c>
      <c r="C4" s="30">
        <v>41122</v>
      </c>
      <c r="D4" s="29">
        <v>3300</v>
      </c>
      <c r="E4" s="31">
        <v>1600</v>
      </c>
      <c r="F4" s="31">
        <v>5300</v>
      </c>
      <c r="G4" s="32">
        <v>3900</v>
      </c>
      <c r="H4" s="31">
        <v>24</v>
      </c>
      <c r="I4" s="33">
        <v>2</v>
      </c>
      <c r="J4" s="31">
        <v>11000</v>
      </c>
      <c r="K4" s="32">
        <v>7.9</v>
      </c>
      <c r="L4" s="34">
        <v>44400</v>
      </c>
      <c r="M4" s="33">
        <v>11</v>
      </c>
      <c r="N4" s="35">
        <v>0.25</v>
      </c>
      <c r="O4" s="36">
        <v>8.6999999999999993</v>
      </c>
      <c r="P4" s="37">
        <v>95.7</v>
      </c>
      <c r="R4" s="25"/>
      <c r="S4" s="25"/>
      <c r="T4" s="26"/>
      <c r="U4" s="27"/>
      <c r="V4" s="28"/>
      <c r="W4" s="27"/>
      <c r="X4" s="26"/>
      <c r="Y4" s="28"/>
    </row>
    <row r="5" spans="1:25" ht="15" customHeight="1" x14ac:dyDescent="0.25">
      <c r="A5" s="13"/>
      <c r="B5" s="38" t="s">
        <v>17</v>
      </c>
      <c r="C5" s="39">
        <v>41061</v>
      </c>
      <c r="D5" s="38">
        <v>15800</v>
      </c>
      <c r="E5" s="40">
        <v>4500</v>
      </c>
      <c r="F5" s="40">
        <v>3400</v>
      </c>
      <c r="G5" s="1">
        <v>4300</v>
      </c>
      <c r="H5" s="40">
        <v>29</v>
      </c>
      <c r="I5" s="19">
        <v>2.9</v>
      </c>
      <c r="J5" s="40">
        <v>14000</v>
      </c>
      <c r="K5" s="1">
        <v>5.2</v>
      </c>
      <c r="L5" s="41">
        <v>44400</v>
      </c>
      <c r="M5" s="19">
        <v>23</v>
      </c>
      <c r="N5" s="42">
        <v>0.2</v>
      </c>
      <c r="O5" s="43">
        <v>6.3</v>
      </c>
      <c r="P5" s="44">
        <v>144.9</v>
      </c>
      <c r="R5" s="25"/>
      <c r="S5" s="25"/>
      <c r="T5" s="26"/>
      <c r="U5" s="27"/>
      <c r="V5" s="28"/>
      <c r="W5" s="27"/>
      <c r="X5" s="26"/>
      <c r="Y5" s="28"/>
    </row>
    <row r="6" spans="1:25" ht="14.45" customHeight="1" x14ac:dyDescent="0.25">
      <c r="A6" s="13"/>
      <c r="B6" s="16" t="s">
        <v>18</v>
      </c>
      <c r="C6" s="45" t="s">
        <v>19</v>
      </c>
      <c r="D6" s="16">
        <v>1800</v>
      </c>
      <c r="E6" s="17">
        <v>660.34614925724202</v>
      </c>
      <c r="F6" s="17">
        <v>3600</v>
      </c>
      <c r="G6" s="18">
        <v>3610</v>
      </c>
      <c r="H6" s="17">
        <v>25.5</v>
      </c>
      <c r="I6" s="21">
        <v>2.9</v>
      </c>
      <c r="J6" s="17">
        <v>9400</v>
      </c>
      <c r="K6" s="18">
        <v>5.2</v>
      </c>
      <c r="L6" s="20">
        <v>44400</v>
      </c>
      <c r="M6" s="21">
        <v>28</v>
      </c>
      <c r="N6" s="22">
        <v>0.4</v>
      </c>
      <c r="O6" s="23">
        <v>7.7</v>
      </c>
      <c r="P6" s="24">
        <v>215.6</v>
      </c>
      <c r="R6" s="25"/>
      <c r="S6" s="25"/>
      <c r="T6" s="26"/>
      <c r="U6" s="27"/>
      <c r="V6" s="28"/>
      <c r="W6" s="27"/>
      <c r="X6" s="26"/>
      <c r="Y6" s="28"/>
    </row>
    <row r="7" spans="1:25" ht="15" customHeight="1" x14ac:dyDescent="0.25">
      <c r="A7" s="13"/>
      <c r="B7" s="46"/>
      <c r="C7" s="47" t="s">
        <v>20</v>
      </c>
      <c r="D7" s="46">
        <v>1800</v>
      </c>
      <c r="E7" s="48">
        <v>660.34614925724202</v>
      </c>
      <c r="F7" s="48">
        <v>3600</v>
      </c>
      <c r="G7" s="49">
        <v>3610</v>
      </c>
      <c r="H7" s="48">
        <v>25</v>
      </c>
      <c r="I7" s="50">
        <v>2.9</v>
      </c>
      <c r="J7" s="48">
        <v>9400</v>
      </c>
      <c r="K7" s="49">
        <v>5.2</v>
      </c>
      <c r="L7" s="51">
        <v>44400</v>
      </c>
      <c r="M7" s="50">
        <v>28</v>
      </c>
      <c r="N7" s="52">
        <v>0.4</v>
      </c>
      <c r="O7" s="53">
        <v>7.7</v>
      </c>
      <c r="P7" s="54">
        <v>215.6</v>
      </c>
      <c r="R7" s="25"/>
      <c r="S7" s="25"/>
      <c r="T7" s="26"/>
      <c r="U7" s="27"/>
      <c r="V7" s="28"/>
      <c r="W7" s="27"/>
      <c r="X7" s="26"/>
      <c r="Y7" s="28"/>
    </row>
    <row r="8" spans="1:25" ht="15" customHeight="1" x14ac:dyDescent="0.25">
      <c r="A8" s="13"/>
      <c r="B8" s="29" t="s">
        <v>21</v>
      </c>
      <c r="C8" s="55" t="s">
        <v>22</v>
      </c>
      <c r="D8" s="29">
        <v>20500</v>
      </c>
      <c r="E8" s="31">
        <v>9200</v>
      </c>
      <c r="F8" s="31">
        <v>5000</v>
      </c>
      <c r="G8" s="32">
        <v>4000</v>
      </c>
      <c r="H8" s="31">
        <v>18</v>
      </c>
      <c r="I8" s="33">
        <v>2.5070000000000001</v>
      </c>
      <c r="J8" s="31">
        <v>12500</v>
      </c>
      <c r="K8" s="32">
        <v>6</v>
      </c>
      <c r="L8" s="34">
        <v>44400</v>
      </c>
      <c r="M8" s="33">
        <v>172.5</v>
      </c>
      <c r="N8" s="35">
        <v>0.2</v>
      </c>
      <c r="O8" s="36">
        <v>0.55000000000000004</v>
      </c>
      <c r="P8" s="37">
        <v>94.875</v>
      </c>
      <c r="R8" s="25"/>
      <c r="S8" s="25"/>
      <c r="T8" s="26"/>
      <c r="U8" s="27"/>
      <c r="V8" s="28"/>
      <c r="W8" s="27"/>
      <c r="X8" s="26"/>
      <c r="Y8" s="28"/>
    </row>
    <row r="9" spans="1:25" ht="15" customHeight="1" x14ac:dyDescent="0.25">
      <c r="A9" s="13"/>
      <c r="B9" s="38" t="s">
        <v>23</v>
      </c>
      <c r="C9" s="56" t="s">
        <v>24</v>
      </c>
      <c r="D9" s="38">
        <v>8000</v>
      </c>
      <c r="E9" s="40">
        <v>1900</v>
      </c>
      <c r="F9" s="40">
        <v>2500</v>
      </c>
      <c r="G9" s="1">
        <v>3600</v>
      </c>
      <c r="H9" s="40">
        <v>28.5</v>
      </c>
      <c r="I9" s="19">
        <v>1.915</v>
      </c>
      <c r="J9" s="40">
        <v>10000</v>
      </c>
      <c r="K9" s="1">
        <v>7</v>
      </c>
      <c r="L9" s="41">
        <v>44400</v>
      </c>
      <c r="M9" s="19">
        <v>9</v>
      </c>
      <c r="N9" s="42">
        <v>0.4</v>
      </c>
      <c r="O9" s="43">
        <v>5.2</v>
      </c>
      <c r="P9" s="44">
        <v>46.8</v>
      </c>
      <c r="R9" s="25"/>
      <c r="S9" s="25"/>
      <c r="T9" s="26"/>
      <c r="U9" s="27"/>
      <c r="V9" s="28"/>
      <c r="W9" s="27"/>
      <c r="X9" s="26"/>
      <c r="Y9" s="28"/>
    </row>
    <row r="10" spans="1:25" ht="15" customHeight="1" x14ac:dyDescent="0.25">
      <c r="A10" s="13"/>
      <c r="B10" s="29" t="s">
        <v>25</v>
      </c>
      <c r="C10" s="30">
        <v>40071</v>
      </c>
      <c r="D10" s="29">
        <v>2000</v>
      </c>
      <c r="E10" s="31">
        <v>2000</v>
      </c>
      <c r="F10" s="31">
        <v>70000</v>
      </c>
      <c r="G10" s="32">
        <v>0</v>
      </c>
      <c r="H10" s="31">
        <v>16</v>
      </c>
      <c r="I10" s="33">
        <v>1.6</v>
      </c>
      <c r="J10" s="31">
        <v>14500</v>
      </c>
      <c r="K10" s="32">
        <v>8.1</v>
      </c>
      <c r="L10" s="57">
        <v>86400</v>
      </c>
      <c r="M10" s="33">
        <v>10</v>
      </c>
      <c r="N10" s="35">
        <v>0.6</v>
      </c>
      <c r="O10" s="36">
        <v>23</v>
      </c>
      <c r="P10" s="37">
        <v>230</v>
      </c>
      <c r="R10" s="25"/>
      <c r="S10" s="25"/>
      <c r="T10" s="26"/>
      <c r="U10" s="27"/>
      <c r="V10" s="28"/>
      <c r="W10" s="27"/>
      <c r="X10" s="26"/>
      <c r="Y10" s="28"/>
    </row>
    <row r="11" spans="1:25" ht="14.45" customHeight="1" x14ac:dyDescent="0.25">
      <c r="A11" s="13"/>
      <c r="B11" s="16" t="s">
        <v>26</v>
      </c>
      <c r="C11" s="15">
        <v>38251</v>
      </c>
      <c r="D11" s="58">
        <v>110434.782608696</v>
      </c>
      <c r="E11" s="17">
        <v>32531.307126420499</v>
      </c>
      <c r="F11" s="17">
        <v>18000</v>
      </c>
      <c r="G11" s="18">
        <v>22000</v>
      </c>
      <c r="H11" s="17">
        <v>24</v>
      </c>
      <c r="I11" s="21">
        <v>3</v>
      </c>
      <c r="J11" s="17">
        <v>18000</v>
      </c>
      <c r="K11" s="18">
        <v>11.5</v>
      </c>
      <c r="L11" s="59">
        <v>44400</v>
      </c>
      <c r="M11" s="21">
        <v>200</v>
      </c>
      <c r="N11" s="22">
        <v>0.3</v>
      </c>
      <c r="O11" s="23">
        <v>1.125</v>
      </c>
      <c r="P11" s="24">
        <v>225</v>
      </c>
      <c r="R11" s="25"/>
      <c r="S11" s="25"/>
      <c r="T11" s="26"/>
      <c r="U11" s="27"/>
      <c r="V11" s="28"/>
      <c r="W11" s="27"/>
      <c r="X11" s="26"/>
      <c r="Y11" s="28"/>
    </row>
    <row r="12" spans="1:25" ht="15" customHeight="1" x14ac:dyDescent="0.25">
      <c r="A12" s="13"/>
      <c r="B12" s="38"/>
      <c r="C12" s="39">
        <v>38081</v>
      </c>
      <c r="D12" s="60">
        <v>110434.782608696</v>
      </c>
      <c r="E12" s="40">
        <v>32531.307126420499</v>
      </c>
      <c r="F12" s="40">
        <v>18000</v>
      </c>
      <c r="G12" s="1">
        <v>22000</v>
      </c>
      <c r="H12" s="40">
        <v>16</v>
      </c>
      <c r="I12" s="19">
        <v>2</v>
      </c>
      <c r="J12" s="40">
        <v>20000</v>
      </c>
      <c r="K12" s="1">
        <v>11.5</v>
      </c>
      <c r="L12" s="61">
        <v>44400</v>
      </c>
      <c r="M12" s="19">
        <v>211</v>
      </c>
      <c r="N12" s="42">
        <v>0.3</v>
      </c>
      <c r="O12" s="43">
        <v>0.37914691943127998</v>
      </c>
      <c r="P12" s="44">
        <v>80</v>
      </c>
      <c r="R12" s="25"/>
      <c r="S12" s="25"/>
      <c r="T12" s="26"/>
      <c r="U12" s="27"/>
      <c r="V12" s="28"/>
      <c r="W12" s="27"/>
      <c r="X12" s="26"/>
      <c r="Y12" s="28"/>
    </row>
    <row r="13" spans="1:25" ht="14.45" customHeight="1" x14ac:dyDescent="0.25">
      <c r="A13" s="13"/>
      <c r="B13" s="16" t="s">
        <v>27</v>
      </c>
      <c r="C13" s="15">
        <v>37316</v>
      </c>
      <c r="D13" s="58">
        <v>23700</v>
      </c>
      <c r="E13" s="17">
        <v>23700</v>
      </c>
      <c r="F13" s="17">
        <v>16750</v>
      </c>
      <c r="G13" s="18">
        <v>0</v>
      </c>
      <c r="H13" s="17">
        <v>22</v>
      </c>
      <c r="I13" s="21">
        <v>6.7</v>
      </c>
      <c r="J13" s="17">
        <v>24000</v>
      </c>
      <c r="K13" s="18">
        <v>3.5</v>
      </c>
      <c r="L13" s="20">
        <v>44440</v>
      </c>
      <c r="M13" s="21">
        <v>300</v>
      </c>
      <c r="N13" s="22">
        <v>0.3</v>
      </c>
      <c r="O13" s="23">
        <v>1.6</v>
      </c>
      <c r="P13" s="24">
        <v>480</v>
      </c>
      <c r="R13" s="25"/>
      <c r="S13" s="25"/>
      <c r="T13" s="26"/>
      <c r="U13" s="27"/>
      <c r="V13" s="28"/>
      <c r="W13" s="27"/>
      <c r="X13" s="26"/>
      <c r="Y13" s="28"/>
    </row>
    <row r="14" spans="1:25" ht="14.45" customHeight="1" x14ac:dyDescent="0.25">
      <c r="A14" s="13"/>
      <c r="B14" s="38"/>
      <c r="C14" s="39">
        <v>37314</v>
      </c>
      <c r="D14" s="60">
        <v>23700</v>
      </c>
      <c r="E14" s="40">
        <v>23700</v>
      </c>
      <c r="F14" s="40">
        <v>16750</v>
      </c>
      <c r="G14" s="1">
        <v>0</v>
      </c>
      <c r="H14" s="40">
        <v>22</v>
      </c>
      <c r="I14" s="19">
        <v>6.1</v>
      </c>
      <c r="J14" s="40">
        <v>20000</v>
      </c>
      <c r="K14" s="1">
        <v>3.5</v>
      </c>
      <c r="L14" s="41">
        <v>44440</v>
      </c>
      <c r="M14" s="19">
        <v>300</v>
      </c>
      <c r="N14" s="42">
        <v>0.3</v>
      </c>
      <c r="O14" s="43">
        <v>1.43333333333333</v>
      </c>
      <c r="P14" s="44">
        <v>430</v>
      </c>
      <c r="R14" s="25"/>
      <c r="S14" s="25"/>
      <c r="T14" s="26"/>
      <c r="U14" s="27"/>
      <c r="V14" s="28"/>
      <c r="W14" s="27"/>
      <c r="X14" s="26"/>
      <c r="Y14" s="28"/>
    </row>
    <row r="15" spans="1:25" ht="14.45" customHeight="1" x14ac:dyDescent="0.25">
      <c r="A15" s="13"/>
      <c r="B15" s="38"/>
      <c r="C15" s="39">
        <v>37287</v>
      </c>
      <c r="D15" s="60">
        <v>23700</v>
      </c>
      <c r="E15" s="40">
        <v>23700</v>
      </c>
      <c r="F15" s="40">
        <v>16750</v>
      </c>
      <c r="G15" s="1">
        <v>0</v>
      </c>
      <c r="H15" s="40">
        <v>21</v>
      </c>
      <c r="I15" s="19">
        <v>6.2</v>
      </c>
      <c r="J15" s="40">
        <v>20000</v>
      </c>
      <c r="K15" s="1">
        <v>3.5</v>
      </c>
      <c r="L15" s="41">
        <v>44440</v>
      </c>
      <c r="M15" s="19">
        <v>262</v>
      </c>
      <c r="N15" s="42">
        <v>0.3</v>
      </c>
      <c r="O15" s="43">
        <v>1.90839694656489</v>
      </c>
      <c r="P15" s="44">
        <v>500</v>
      </c>
      <c r="R15" s="25"/>
      <c r="S15" s="25"/>
      <c r="T15" s="26"/>
      <c r="U15" s="27"/>
      <c r="V15" s="28"/>
      <c r="W15" s="27"/>
      <c r="X15" s="26"/>
      <c r="Y15" s="28"/>
    </row>
    <row r="16" spans="1:25" ht="14.45" customHeight="1" x14ac:dyDescent="0.25">
      <c r="A16" s="13"/>
      <c r="B16" s="62"/>
      <c r="C16" s="63">
        <v>34258</v>
      </c>
      <c r="D16" s="60">
        <v>23700</v>
      </c>
      <c r="E16" s="40">
        <v>23700</v>
      </c>
      <c r="F16" s="40">
        <v>16750</v>
      </c>
      <c r="G16" s="1">
        <v>0</v>
      </c>
      <c r="H16" s="40">
        <v>34</v>
      </c>
      <c r="I16" s="19">
        <v>6.4</v>
      </c>
      <c r="J16" s="40">
        <v>22000</v>
      </c>
      <c r="K16" s="1">
        <v>3.5</v>
      </c>
      <c r="L16" s="41">
        <v>44440</v>
      </c>
      <c r="M16" s="19">
        <v>10</v>
      </c>
      <c r="N16" s="42">
        <v>0.3</v>
      </c>
      <c r="O16" s="43">
        <v>40</v>
      </c>
      <c r="P16" s="44">
        <v>400</v>
      </c>
      <c r="R16" s="25"/>
      <c r="S16" s="25"/>
      <c r="T16" s="26"/>
      <c r="U16" s="27"/>
      <c r="V16" s="28"/>
      <c r="W16" s="27"/>
      <c r="X16" s="26"/>
      <c r="Y16" s="28"/>
    </row>
    <row r="17" spans="1:25" ht="14.45" customHeight="1" x14ac:dyDescent="0.25">
      <c r="A17" s="13"/>
      <c r="B17" s="62"/>
      <c r="C17" s="63">
        <v>34254</v>
      </c>
      <c r="D17" s="60">
        <v>23700</v>
      </c>
      <c r="E17" s="40">
        <v>23700</v>
      </c>
      <c r="F17" s="40">
        <v>16750</v>
      </c>
      <c r="G17" s="1">
        <v>0</v>
      </c>
      <c r="H17" s="40">
        <v>35</v>
      </c>
      <c r="I17" s="19">
        <v>3.8</v>
      </c>
      <c r="J17" s="40">
        <v>15000</v>
      </c>
      <c r="K17" s="1">
        <v>3.5</v>
      </c>
      <c r="L17" s="41">
        <v>44440</v>
      </c>
      <c r="M17" s="19">
        <v>5</v>
      </c>
      <c r="N17" s="42">
        <v>0.3</v>
      </c>
      <c r="O17" s="43">
        <v>26</v>
      </c>
      <c r="P17" s="44">
        <v>130</v>
      </c>
      <c r="R17" s="25"/>
      <c r="S17" s="25"/>
      <c r="T17" s="26"/>
      <c r="U17" s="27"/>
      <c r="V17" s="28"/>
      <c r="W17" s="27"/>
      <c r="X17" s="26"/>
      <c r="Y17" s="28"/>
    </row>
    <row r="18" spans="1:25" ht="14.45" customHeight="1" x14ac:dyDescent="0.25">
      <c r="A18" s="13"/>
      <c r="B18" s="62"/>
      <c r="C18" s="63">
        <v>34245</v>
      </c>
      <c r="D18" s="60">
        <v>23700</v>
      </c>
      <c r="E18" s="40">
        <v>23700</v>
      </c>
      <c r="F18" s="40">
        <v>16750</v>
      </c>
      <c r="G18" s="1">
        <v>0</v>
      </c>
      <c r="H18" s="40">
        <v>35</v>
      </c>
      <c r="I18" s="19">
        <v>5.3</v>
      </c>
      <c r="J18" s="40">
        <v>15000</v>
      </c>
      <c r="K18" s="1">
        <v>3.5</v>
      </c>
      <c r="L18" s="41">
        <v>44440</v>
      </c>
      <c r="M18" s="19">
        <v>10</v>
      </c>
      <c r="N18" s="42">
        <v>0.3</v>
      </c>
      <c r="O18" s="43">
        <v>34</v>
      </c>
      <c r="P18" s="44">
        <v>340</v>
      </c>
      <c r="R18" s="25"/>
      <c r="S18" s="25"/>
      <c r="T18" s="26"/>
      <c r="U18" s="27"/>
      <c r="V18" s="28"/>
      <c r="W18" s="27"/>
      <c r="X18" s="26"/>
      <c r="Y18" s="28"/>
    </row>
    <row r="19" spans="1:25" ht="14.45" customHeight="1" x14ac:dyDescent="0.25">
      <c r="A19" s="13"/>
      <c r="B19" s="62"/>
      <c r="C19" s="63">
        <v>30253</v>
      </c>
      <c r="D19" s="60">
        <v>23700</v>
      </c>
      <c r="E19" s="40">
        <v>23700</v>
      </c>
      <c r="F19" s="40">
        <v>16750</v>
      </c>
      <c r="G19" s="1">
        <v>0</v>
      </c>
      <c r="H19" s="40">
        <v>32</v>
      </c>
      <c r="I19" s="19">
        <v>6</v>
      </c>
      <c r="J19" s="40">
        <v>16000</v>
      </c>
      <c r="K19" s="1">
        <v>3.5</v>
      </c>
      <c r="L19" s="41">
        <v>44440</v>
      </c>
      <c r="M19" s="19">
        <v>60</v>
      </c>
      <c r="N19" s="42">
        <v>0.3</v>
      </c>
      <c r="O19" s="43">
        <v>5.1666666666666696</v>
      </c>
      <c r="P19" s="44">
        <v>310</v>
      </c>
      <c r="R19" s="25"/>
      <c r="S19" s="25"/>
      <c r="T19" s="26"/>
      <c r="U19" s="27"/>
      <c r="V19" s="28"/>
      <c r="W19" s="27"/>
      <c r="X19" s="26"/>
      <c r="Y19" s="28"/>
    </row>
    <row r="20" spans="1:25" ht="14.45" customHeight="1" x14ac:dyDescent="0.25">
      <c r="A20" s="13"/>
      <c r="B20" s="62"/>
      <c r="C20" s="63">
        <v>30216</v>
      </c>
      <c r="D20" s="60">
        <v>23700</v>
      </c>
      <c r="E20" s="40">
        <v>23700</v>
      </c>
      <c r="F20" s="40">
        <v>16750</v>
      </c>
      <c r="G20" s="1">
        <v>0</v>
      </c>
      <c r="H20" s="40">
        <v>33</v>
      </c>
      <c r="I20" s="19">
        <v>5.2</v>
      </c>
      <c r="J20" s="40">
        <v>16000</v>
      </c>
      <c r="K20" s="1">
        <v>3.5</v>
      </c>
      <c r="L20" s="41">
        <v>44440</v>
      </c>
      <c r="M20" s="19">
        <v>26</v>
      </c>
      <c r="N20" s="42">
        <v>0.3</v>
      </c>
      <c r="O20" s="43">
        <v>9.2307692307692299</v>
      </c>
      <c r="P20" s="44">
        <v>240</v>
      </c>
      <c r="R20" s="25"/>
      <c r="S20" s="25"/>
      <c r="T20" s="26"/>
      <c r="U20" s="27"/>
      <c r="V20" s="28"/>
      <c r="W20" s="27"/>
      <c r="X20" s="26"/>
      <c r="Y20" s="28"/>
    </row>
    <row r="21" spans="1:25" ht="14.45" customHeight="1" x14ac:dyDescent="0.25">
      <c r="A21" s="13"/>
      <c r="B21" s="62"/>
      <c r="C21" s="63">
        <v>30169</v>
      </c>
      <c r="D21" s="60">
        <v>23700</v>
      </c>
      <c r="E21" s="40">
        <v>23700</v>
      </c>
      <c r="F21" s="40">
        <v>16750</v>
      </c>
      <c r="G21" s="1">
        <v>0</v>
      </c>
      <c r="H21" s="40">
        <v>32.5</v>
      </c>
      <c r="I21" s="19">
        <v>5.2</v>
      </c>
      <c r="J21" s="40">
        <v>12000</v>
      </c>
      <c r="K21" s="1">
        <v>3.5</v>
      </c>
      <c r="L21" s="41">
        <v>44440</v>
      </c>
      <c r="M21" s="19">
        <v>36</v>
      </c>
      <c r="N21" s="42">
        <v>0.3</v>
      </c>
      <c r="O21" s="43">
        <v>6.1111111111111098</v>
      </c>
      <c r="P21" s="44">
        <v>220</v>
      </c>
      <c r="R21" s="25"/>
      <c r="S21" s="25"/>
      <c r="T21" s="26"/>
      <c r="U21" s="27"/>
      <c r="V21" s="28"/>
      <c r="W21" s="27"/>
      <c r="X21" s="26"/>
      <c r="Y21" s="28"/>
    </row>
    <row r="22" spans="1:25" ht="14.45" customHeight="1" x14ac:dyDescent="0.25">
      <c r="A22" s="13"/>
      <c r="B22" s="62"/>
      <c r="C22" s="63">
        <v>30097</v>
      </c>
      <c r="D22" s="60">
        <v>23700</v>
      </c>
      <c r="E22" s="40">
        <v>23700</v>
      </c>
      <c r="F22" s="40">
        <v>16750</v>
      </c>
      <c r="G22" s="1">
        <v>0</v>
      </c>
      <c r="H22" s="40">
        <v>30</v>
      </c>
      <c r="I22" s="19">
        <v>5</v>
      </c>
      <c r="J22" s="40">
        <v>10000</v>
      </c>
      <c r="K22" s="1">
        <v>3.5</v>
      </c>
      <c r="L22" s="41">
        <v>44440</v>
      </c>
      <c r="M22" s="19">
        <v>50</v>
      </c>
      <c r="N22" s="42">
        <v>0.3</v>
      </c>
      <c r="O22" s="43">
        <v>4.8</v>
      </c>
      <c r="P22" s="44">
        <v>240</v>
      </c>
      <c r="R22" s="25"/>
      <c r="S22" s="25"/>
      <c r="T22" s="26"/>
      <c r="U22" s="27"/>
      <c r="V22" s="28"/>
      <c r="W22" s="27"/>
      <c r="X22" s="26"/>
      <c r="Y22" s="28"/>
    </row>
    <row r="23" spans="1:25" ht="15" customHeight="1" x14ac:dyDescent="0.25">
      <c r="A23" s="13"/>
      <c r="B23" s="62"/>
      <c r="C23" s="63">
        <v>29490</v>
      </c>
      <c r="D23" s="60">
        <v>23700</v>
      </c>
      <c r="E23" s="40">
        <v>23700</v>
      </c>
      <c r="F23" s="40">
        <v>16750</v>
      </c>
      <c r="G23" s="1">
        <v>0</v>
      </c>
      <c r="H23" s="40">
        <v>32.5</v>
      </c>
      <c r="I23" s="19">
        <v>6.3</v>
      </c>
      <c r="J23" s="40">
        <v>20000</v>
      </c>
      <c r="K23" s="1">
        <v>3.5</v>
      </c>
      <c r="L23" s="41">
        <v>44440</v>
      </c>
      <c r="M23" s="19">
        <v>22</v>
      </c>
      <c r="N23" s="42">
        <v>0.3</v>
      </c>
      <c r="O23" s="43">
        <v>14.545454545454501</v>
      </c>
      <c r="P23" s="44">
        <v>320</v>
      </c>
      <c r="R23" s="25"/>
      <c r="S23" s="25"/>
      <c r="T23" s="26"/>
      <c r="U23" s="27"/>
      <c r="V23" s="28"/>
      <c r="W23" s="27"/>
      <c r="X23" s="26"/>
      <c r="Y23" s="28"/>
    </row>
    <row r="24" spans="1:25" ht="14.45" customHeight="1" x14ac:dyDescent="0.25">
      <c r="A24" s="13"/>
      <c r="B24" s="64" t="s">
        <v>28</v>
      </c>
      <c r="C24" s="65">
        <v>30831</v>
      </c>
      <c r="D24" s="58">
        <v>40000</v>
      </c>
      <c r="E24" s="17">
        <v>5413.4113294645103</v>
      </c>
      <c r="F24" s="17">
        <v>4000</v>
      </c>
      <c r="G24" s="18">
        <v>8000</v>
      </c>
      <c r="H24" s="17">
        <v>30</v>
      </c>
      <c r="I24" s="21">
        <v>3</v>
      </c>
      <c r="J24" s="17">
        <v>12000</v>
      </c>
      <c r="K24" s="18">
        <v>3.6</v>
      </c>
      <c r="L24" s="20">
        <v>44440</v>
      </c>
      <c r="M24" s="66">
        <v>50</v>
      </c>
      <c r="N24" s="22">
        <v>0.4</v>
      </c>
      <c r="O24" s="23">
        <v>2.2999999999999998</v>
      </c>
      <c r="P24" s="24">
        <v>115</v>
      </c>
      <c r="R24" s="25"/>
      <c r="S24" s="25"/>
      <c r="T24" s="26"/>
      <c r="U24" s="27"/>
      <c r="V24" s="28"/>
      <c r="W24" s="27"/>
      <c r="X24" s="26"/>
      <c r="Y24" s="28"/>
    </row>
    <row r="25" spans="1:25" ht="14.45" customHeight="1" x14ac:dyDescent="0.25">
      <c r="A25" s="13"/>
      <c r="B25" s="67"/>
      <c r="C25" s="63">
        <v>30819</v>
      </c>
      <c r="D25" s="60">
        <v>40000</v>
      </c>
      <c r="E25" s="40">
        <v>5413.4113294645103</v>
      </c>
      <c r="F25" s="40">
        <v>4000</v>
      </c>
      <c r="G25" s="1">
        <v>8000</v>
      </c>
      <c r="H25" s="40">
        <v>29</v>
      </c>
      <c r="I25" s="19">
        <v>3.4</v>
      </c>
      <c r="J25" s="40">
        <v>14000</v>
      </c>
      <c r="K25" s="1">
        <v>3.6</v>
      </c>
      <c r="L25" s="41">
        <v>44440</v>
      </c>
      <c r="M25" s="68">
        <v>50</v>
      </c>
      <c r="N25" s="42">
        <v>0.4</v>
      </c>
      <c r="O25" s="43">
        <v>1.6</v>
      </c>
      <c r="P25" s="44">
        <v>80</v>
      </c>
      <c r="R25" s="25"/>
      <c r="S25" s="25"/>
      <c r="T25" s="26"/>
      <c r="U25" s="27"/>
      <c r="V25" s="28"/>
      <c r="W25" s="27"/>
      <c r="X25" s="26"/>
      <c r="Y25" s="28"/>
    </row>
    <row r="26" spans="1:25" ht="14.45" customHeight="1" x14ac:dyDescent="0.25">
      <c r="A26" s="13"/>
      <c r="B26" s="67"/>
      <c r="C26" s="63">
        <v>30791</v>
      </c>
      <c r="D26" s="60">
        <v>40000</v>
      </c>
      <c r="E26" s="40">
        <v>5413.4113294645103</v>
      </c>
      <c r="F26" s="40">
        <v>4000</v>
      </c>
      <c r="G26" s="1">
        <v>8000</v>
      </c>
      <c r="H26" s="40">
        <v>27</v>
      </c>
      <c r="I26" s="19">
        <v>3.3</v>
      </c>
      <c r="J26" s="40">
        <v>12000</v>
      </c>
      <c r="K26" s="1">
        <v>3.6</v>
      </c>
      <c r="L26" s="41">
        <v>44440</v>
      </c>
      <c r="M26" s="68">
        <v>115</v>
      </c>
      <c r="N26" s="42">
        <v>0.4</v>
      </c>
      <c r="O26" s="43">
        <v>1.60869565217391</v>
      </c>
      <c r="P26" s="44">
        <v>185</v>
      </c>
      <c r="R26" s="25"/>
      <c r="S26" s="25"/>
      <c r="T26" s="26"/>
      <c r="U26" s="27"/>
      <c r="V26" s="28"/>
      <c r="W26" s="27"/>
      <c r="X26" s="26"/>
      <c r="Y26" s="28"/>
    </row>
    <row r="27" spans="1:25" ht="14.45" customHeight="1" x14ac:dyDescent="0.25">
      <c r="A27" s="13"/>
      <c r="B27" s="67"/>
      <c r="C27" s="63">
        <v>30800</v>
      </c>
      <c r="D27" s="60">
        <v>40000</v>
      </c>
      <c r="E27" s="40">
        <v>5413.4113294645103</v>
      </c>
      <c r="F27" s="40">
        <v>4000</v>
      </c>
      <c r="G27" s="1">
        <v>8000</v>
      </c>
      <c r="H27" s="40">
        <v>34</v>
      </c>
      <c r="I27" s="19">
        <v>3.46</v>
      </c>
      <c r="J27" s="40">
        <v>13000</v>
      </c>
      <c r="K27" s="1">
        <v>3.6</v>
      </c>
      <c r="L27" s="41">
        <v>44440</v>
      </c>
      <c r="M27" s="68">
        <v>21</v>
      </c>
      <c r="N27" s="42">
        <v>0.4</v>
      </c>
      <c r="O27" s="43">
        <v>1.9047619047619</v>
      </c>
      <c r="P27" s="44">
        <v>40</v>
      </c>
      <c r="R27" s="25"/>
      <c r="S27" s="25"/>
      <c r="T27" s="26"/>
      <c r="U27" s="27"/>
      <c r="V27" s="28"/>
      <c r="W27" s="27"/>
      <c r="X27" s="26"/>
      <c r="Y27" s="28"/>
    </row>
    <row r="28" spans="1:25" ht="15" customHeight="1" x14ac:dyDescent="0.25">
      <c r="A28" s="13"/>
      <c r="B28" s="69"/>
      <c r="C28" s="70">
        <v>30878</v>
      </c>
      <c r="D28" s="71">
        <v>40000</v>
      </c>
      <c r="E28" s="48">
        <v>5413.4113294645103</v>
      </c>
      <c r="F28" s="48">
        <v>4000</v>
      </c>
      <c r="G28" s="49">
        <v>8000</v>
      </c>
      <c r="H28" s="48">
        <v>34</v>
      </c>
      <c r="I28" s="50">
        <v>2.08</v>
      </c>
      <c r="J28" s="48">
        <v>6000</v>
      </c>
      <c r="K28" s="49">
        <v>3.6</v>
      </c>
      <c r="L28" s="51">
        <v>44440</v>
      </c>
      <c r="M28" s="72">
        <v>4.8</v>
      </c>
      <c r="N28" s="52">
        <v>0.4</v>
      </c>
      <c r="O28" s="53">
        <v>4.5833333333333304</v>
      </c>
      <c r="P28" s="54">
        <v>22</v>
      </c>
      <c r="R28" s="25"/>
      <c r="S28" s="25"/>
      <c r="T28" s="26"/>
      <c r="U28" s="27"/>
      <c r="V28" s="28"/>
      <c r="W28" s="27"/>
      <c r="X28" s="26"/>
      <c r="Y28" s="28"/>
    </row>
    <row r="29" spans="1:25" ht="15" customHeight="1" x14ac:dyDescent="0.25">
      <c r="A29" s="13"/>
      <c r="B29" s="64" t="s">
        <v>29</v>
      </c>
      <c r="C29" s="73">
        <v>17995</v>
      </c>
      <c r="D29" s="58">
        <v>58500</v>
      </c>
      <c r="E29" s="17">
        <v>58500</v>
      </c>
      <c r="F29" s="17">
        <v>23000</v>
      </c>
      <c r="G29" s="18">
        <v>0</v>
      </c>
      <c r="H29" s="17">
        <v>32</v>
      </c>
      <c r="I29" s="21">
        <v>5.3</v>
      </c>
      <c r="J29" s="17">
        <v>14000</v>
      </c>
      <c r="K29" s="18">
        <v>7.1</v>
      </c>
      <c r="L29" s="20">
        <v>44400</v>
      </c>
      <c r="M29" s="21">
        <v>40</v>
      </c>
      <c r="N29" s="22">
        <v>0.2</v>
      </c>
      <c r="O29" s="23">
        <v>0.2</v>
      </c>
      <c r="P29" s="24">
        <v>170</v>
      </c>
      <c r="R29" s="25"/>
      <c r="S29" s="25"/>
      <c r="T29" s="26"/>
      <c r="U29" s="27"/>
      <c r="V29" s="28"/>
      <c r="W29" s="27"/>
      <c r="X29" s="26"/>
      <c r="Y29" s="28"/>
    </row>
    <row r="30" spans="1:25" ht="14.45" customHeight="1" x14ac:dyDescent="0.25">
      <c r="A30" s="13"/>
      <c r="B30" s="64" t="s">
        <v>30</v>
      </c>
      <c r="C30" s="73">
        <v>28833</v>
      </c>
      <c r="D30" s="58">
        <v>69000</v>
      </c>
      <c r="E30" s="17">
        <v>26755.447127446401</v>
      </c>
      <c r="F30" s="17">
        <v>19000</v>
      </c>
      <c r="G30" s="18">
        <v>18000</v>
      </c>
      <c r="H30" s="17">
        <v>23.5</v>
      </c>
      <c r="I30" s="21">
        <v>1.8</v>
      </c>
      <c r="J30" s="17">
        <v>10000</v>
      </c>
      <c r="K30" s="18">
        <v>6.5</v>
      </c>
      <c r="L30" s="20">
        <v>44440</v>
      </c>
      <c r="M30" s="21">
        <v>120</v>
      </c>
      <c r="N30" s="22">
        <v>0.21</v>
      </c>
      <c r="O30" s="23">
        <v>0.95833333333333304</v>
      </c>
      <c r="P30" s="24">
        <v>115</v>
      </c>
      <c r="R30" s="25"/>
      <c r="S30" s="25"/>
      <c r="T30" s="26"/>
      <c r="U30" s="27"/>
      <c r="V30" s="28"/>
      <c r="W30" s="27"/>
      <c r="X30" s="26"/>
      <c r="Y30" s="28"/>
    </row>
    <row r="31" spans="1:25" ht="14.45" customHeight="1" x14ac:dyDescent="0.25">
      <c r="A31" s="13"/>
      <c r="B31" s="67"/>
      <c r="C31" s="63">
        <v>28838</v>
      </c>
      <c r="D31" s="60">
        <v>69000</v>
      </c>
      <c r="E31" s="40">
        <v>26755.447127446401</v>
      </c>
      <c r="F31" s="40">
        <v>19000</v>
      </c>
      <c r="G31" s="1">
        <v>18000</v>
      </c>
      <c r="H31" s="40">
        <v>18.5</v>
      </c>
      <c r="I31" s="19">
        <v>2.2999999999999998</v>
      </c>
      <c r="J31" s="40">
        <v>13000</v>
      </c>
      <c r="K31" s="1">
        <v>6.5</v>
      </c>
      <c r="L31" s="41">
        <v>44440</v>
      </c>
      <c r="M31" s="19">
        <v>130</v>
      </c>
      <c r="N31" s="42">
        <v>0.21</v>
      </c>
      <c r="O31" s="43">
        <v>1.07692307692308</v>
      </c>
      <c r="P31" s="44">
        <v>140</v>
      </c>
      <c r="R31" s="25"/>
      <c r="S31" s="25"/>
      <c r="T31" s="26"/>
      <c r="U31" s="27"/>
      <c r="V31" s="28"/>
      <c r="W31" s="27"/>
      <c r="X31" s="26"/>
      <c r="Y31" s="28"/>
    </row>
    <row r="32" spans="1:25" ht="15" customHeight="1" x14ac:dyDescent="0.25">
      <c r="A32" s="13"/>
      <c r="B32" s="69"/>
      <c r="C32" s="70">
        <v>28844</v>
      </c>
      <c r="D32" s="71">
        <v>69000</v>
      </c>
      <c r="E32" s="48">
        <v>26755.447127446401</v>
      </c>
      <c r="F32" s="48">
        <v>19000</v>
      </c>
      <c r="G32" s="49">
        <v>18000</v>
      </c>
      <c r="H32" s="48">
        <v>16.5</v>
      </c>
      <c r="I32" s="50">
        <v>1.6</v>
      </c>
      <c r="J32" s="48">
        <v>9000</v>
      </c>
      <c r="K32" s="49">
        <v>6.5</v>
      </c>
      <c r="L32" s="51">
        <v>44440</v>
      </c>
      <c r="M32" s="50">
        <v>220</v>
      </c>
      <c r="N32" s="52">
        <v>0.21</v>
      </c>
      <c r="O32" s="53">
        <v>0.95454545454545503</v>
      </c>
      <c r="P32" s="54">
        <v>210</v>
      </c>
      <c r="R32" s="25"/>
      <c r="S32" s="25"/>
      <c r="T32" s="26"/>
      <c r="U32" s="27"/>
      <c r="V32" s="28"/>
      <c r="W32" s="27"/>
      <c r="X32" s="26"/>
      <c r="Y32" s="28"/>
    </row>
    <row r="33" spans="1:25" ht="14.45" customHeight="1" x14ac:dyDescent="0.25">
      <c r="A33" s="13"/>
      <c r="B33" s="67" t="s">
        <v>31</v>
      </c>
      <c r="C33" s="74">
        <v>34285</v>
      </c>
      <c r="D33" s="60">
        <v>3500</v>
      </c>
      <c r="E33" s="40">
        <v>1123.4444100206299</v>
      </c>
      <c r="F33" s="40">
        <v>2640</v>
      </c>
      <c r="G33" s="1">
        <v>3000</v>
      </c>
      <c r="H33" s="40">
        <v>20</v>
      </c>
      <c r="I33" s="19">
        <v>2.6</v>
      </c>
      <c r="J33" s="40">
        <v>9000</v>
      </c>
      <c r="K33" s="1">
        <v>3.8</v>
      </c>
      <c r="L33" s="41">
        <v>44440</v>
      </c>
      <c r="M33" s="19">
        <v>168</v>
      </c>
      <c r="N33" s="42">
        <v>0.55000000000000004</v>
      </c>
      <c r="O33" s="43">
        <v>2.0833333333333299</v>
      </c>
      <c r="P33" s="44">
        <v>350</v>
      </c>
      <c r="R33" s="25"/>
      <c r="S33" s="25"/>
      <c r="T33" s="26"/>
      <c r="U33" s="27"/>
      <c r="V33" s="28"/>
      <c r="W33" s="27"/>
      <c r="X33" s="26"/>
      <c r="Y33" s="28"/>
    </row>
    <row r="34" spans="1:25" ht="14.45" customHeight="1" x14ac:dyDescent="0.25">
      <c r="A34" s="13"/>
      <c r="B34" s="67"/>
      <c r="C34" s="75">
        <v>34451</v>
      </c>
      <c r="D34" s="60">
        <v>3500</v>
      </c>
      <c r="E34" s="40">
        <v>1123.4444100206299</v>
      </c>
      <c r="F34" s="40">
        <v>2640</v>
      </c>
      <c r="G34" s="1">
        <v>3000</v>
      </c>
      <c r="H34" s="40">
        <v>17</v>
      </c>
      <c r="I34" s="19">
        <v>2.9</v>
      </c>
      <c r="J34" s="40">
        <v>10000</v>
      </c>
      <c r="K34" s="1">
        <v>3.8</v>
      </c>
      <c r="L34" s="41">
        <v>44440</v>
      </c>
      <c r="M34" s="19">
        <v>148</v>
      </c>
      <c r="N34" s="42">
        <v>0.55000000000000004</v>
      </c>
      <c r="O34" s="43">
        <v>2.2972972972973</v>
      </c>
      <c r="P34" s="44">
        <v>340</v>
      </c>
      <c r="R34" s="25"/>
      <c r="S34" s="25"/>
      <c r="T34" s="26"/>
      <c r="U34" s="27"/>
      <c r="V34" s="28"/>
      <c r="W34" s="27"/>
      <c r="X34" s="26"/>
      <c r="Y34" s="28"/>
    </row>
    <row r="35" spans="1:25" ht="14.45" customHeight="1" x14ac:dyDescent="0.25">
      <c r="A35" s="13"/>
      <c r="B35" s="67"/>
      <c r="C35" s="75">
        <v>34640</v>
      </c>
      <c r="D35" s="60">
        <v>3500</v>
      </c>
      <c r="E35" s="40">
        <v>1123.4444100206299</v>
      </c>
      <c r="F35" s="40">
        <v>2640</v>
      </c>
      <c r="G35" s="1">
        <v>3000</v>
      </c>
      <c r="H35" s="40">
        <v>28</v>
      </c>
      <c r="I35" s="19">
        <v>2.7</v>
      </c>
      <c r="J35" s="40">
        <v>7500</v>
      </c>
      <c r="K35" s="1">
        <v>3.8</v>
      </c>
      <c r="L35" s="41">
        <v>44440</v>
      </c>
      <c r="M35" s="19">
        <v>112</v>
      </c>
      <c r="N35" s="42">
        <v>0.55000000000000004</v>
      </c>
      <c r="O35" s="43">
        <v>5.53571428571429</v>
      </c>
      <c r="P35" s="44">
        <v>620</v>
      </c>
      <c r="R35" s="25"/>
      <c r="S35" s="25"/>
      <c r="T35" s="26"/>
      <c r="U35" s="27"/>
      <c r="V35" s="28"/>
      <c r="W35" s="27"/>
      <c r="X35" s="26"/>
      <c r="Y35" s="28"/>
    </row>
    <row r="36" spans="1:25" ht="15" customHeight="1" x14ac:dyDescent="0.25">
      <c r="A36" s="13"/>
      <c r="B36" s="67"/>
      <c r="C36" s="75">
        <v>34641</v>
      </c>
      <c r="D36" s="60">
        <v>3500</v>
      </c>
      <c r="E36" s="40">
        <v>1123.4444100206299</v>
      </c>
      <c r="F36" s="40">
        <v>2640</v>
      </c>
      <c r="G36" s="1">
        <v>3000</v>
      </c>
      <c r="H36" s="40">
        <v>23</v>
      </c>
      <c r="I36" s="19">
        <v>2.9</v>
      </c>
      <c r="J36" s="40">
        <v>9500</v>
      </c>
      <c r="K36" s="1">
        <v>3.8</v>
      </c>
      <c r="L36" s="41">
        <v>44440</v>
      </c>
      <c r="M36" s="19">
        <v>112</v>
      </c>
      <c r="N36" s="42">
        <v>0.55000000000000004</v>
      </c>
      <c r="O36" s="43">
        <v>3.75</v>
      </c>
      <c r="P36" s="44">
        <v>420</v>
      </c>
      <c r="R36" s="25"/>
      <c r="S36" s="25"/>
      <c r="T36" s="26"/>
      <c r="U36" s="27"/>
      <c r="V36" s="28"/>
      <c r="W36" s="27"/>
      <c r="X36" s="26"/>
      <c r="Y36" s="28"/>
    </row>
    <row r="37" spans="1:25" ht="14.45" customHeight="1" x14ac:dyDescent="0.25">
      <c r="A37" s="13"/>
      <c r="B37" s="76" t="s">
        <v>32</v>
      </c>
      <c r="C37" s="74">
        <v>28192</v>
      </c>
      <c r="D37" s="58">
        <v>1400</v>
      </c>
      <c r="E37" s="17">
        <v>1400</v>
      </c>
      <c r="F37" s="17">
        <v>102000</v>
      </c>
      <c r="G37" s="18">
        <v>0</v>
      </c>
      <c r="H37" s="17">
        <v>30</v>
      </c>
      <c r="I37" s="21">
        <v>1.5</v>
      </c>
      <c r="J37" s="17">
        <v>10000</v>
      </c>
      <c r="K37" s="18">
        <v>5.2</v>
      </c>
      <c r="L37" s="20">
        <v>44400</v>
      </c>
      <c r="M37" s="66">
        <v>60</v>
      </c>
      <c r="N37" s="22">
        <v>0.3</v>
      </c>
      <c r="O37" s="23">
        <v>6.75</v>
      </c>
      <c r="P37" s="24">
        <v>405</v>
      </c>
      <c r="R37" s="25"/>
      <c r="S37" s="25"/>
      <c r="T37" s="26"/>
      <c r="U37" s="27"/>
      <c r="V37" s="28"/>
      <c r="W37" s="27"/>
      <c r="X37" s="26"/>
      <c r="Y37" s="28"/>
    </row>
    <row r="38" spans="1:25" ht="15" customHeight="1" x14ac:dyDescent="0.25">
      <c r="A38" s="13"/>
      <c r="B38" s="62"/>
      <c r="C38" s="75">
        <v>28224</v>
      </c>
      <c r="D38" s="60">
        <v>1400</v>
      </c>
      <c r="E38" s="40">
        <v>1400</v>
      </c>
      <c r="F38" s="40">
        <v>102000</v>
      </c>
      <c r="G38" s="1">
        <v>0</v>
      </c>
      <c r="H38" s="40">
        <v>35</v>
      </c>
      <c r="I38" s="19">
        <v>2.1</v>
      </c>
      <c r="J38" s="40">
        <v>7000</v>
      </c>
      <c r="K38" s="1">
        <v>5.2</v>
      </c>
      <c r="L38" s="41">
        <v>44400</v>
      </c>
      <c r="M38" s="68">
        <v>36</v>
      </c>
      <c r="N38" s="42">
        <v>0.3</v>
      </c>
      <c r="O38" s="43">
        <v>10</v>
      </c>
      <c r="P38" s="44">
        <v>360</v>
      </c>
      <c r="R38" s="25"/>
      <c r="S38" s="25"/>
      <c r="T38" s="26"/>
      <c r="U38" s="27"/>
      <c r="V38" s="28"/>
      <c r="W38" s="27"/>
      <c r="X38" s="26"/>
      <c r="Y38" s="28"/>
    </row>
    <row r="39" spans="1:25" ht="15" customHeight="1" x14ac:dyDescent="0.25">
      <c r="A39" s="13"/>
      <c r="B39" s="77" t="s">
        <v>33</v>
      </c>
      <c r="C39" s="78">
        <v>32801</v>
      </c>
      <c r="D39" s="79">
        <v>2070</v>
      </c>
      <c r="E39" s="31">
        <v>2070</v>
      </c>
      <c r="F39" s="31">
        <v>217000</v>
      </c>
      <c r="G39" s="32">
        <v>0</v>
      </c>
      <c r="H39" s="31">
        <v>18</v>
      </c>
      <c r="I39" s="33">
        <v>2.6</v>
      </c>
      <c r="J39" s="31">
        <v>27000</v>
      </c>
      <c r="K39" s="32">
        <v>10.6</v>
      </c>
      <c r="L39" s="34">
        <v>86400</v>
      </c>
      <c r="M39" s="33">
        <v>120</v>
      </c>
      <c r="N39" s="35">
        <v>0.7</v>
      </c>
      <c r="O39" s="36">
        <v>12.5</v>
      </c>
      <c r="P39" s="37">
        <v>1500</v>
      </c>
      <c r="R39" s="25"/>
      <c r="S39" s="25"/>
      <c r="T39" s="26"/>
      <c r="U39" s="27"/>
      <c r="V39" s="28"/>
      <c r="W39" s="27"/>
      <c r="X39" s="26"/>
      <c r="Y39" s="28"/>
    </row>
    <row r="40" spans="1:25" ht="14.45" customHeight="1" x14ac:dyDescent="0.25">
      <c r="A40" s="13"/>
      <c r="B40" s="64" t="s">
        <v>34</v>
      </c>
      <c r="C40" s="73">
        <v>29315</v>
      </c>
      <c r="D40" s="58">
        <v>1710</v>
      </c>
      <c r="E40" s="17">
        <v>1196.4400389114701</v>
      </c>
      <c r="F40" s="17">
        <v>50400</v>
      </c>
      <c r="G40" s="18">
        <v>18000</v>
      </c>
      <c r="H40" s="17">
        <v>24</v>
      </c>
      <c r="I40" s="21">
        <v>1.1000000000000001</v>
      </c>
      <c r="J40" s="17">
        <v>7000</v>
      </c>
      <c r="K40" s="18">
        <v>6.3</v>
      </c>
      <c r="L40" s="18">
        <v>44440</v>
      </c>
      <c r="M40" s="66">
        <v>150</v>
      </c>
      <c r="N40" s="22">
        <v>0.5</v>
      </c>
      <c r="O40" s="23">
        <v>9</v>
      </c>
      <c r="P40" s="24">
        <v>1350</v>
      </c>
      <c r="R40" s="25"/>
      <c r="S40" s="25"/>
      <c r="T40" s="26"/>
      <c r="U40" s="27"/>
      <c r="V40" s="28"/>
      <c r="W40" s="27"/>
      <c r="X40" s="26"/>
      <c r="Y40" s="28"/>
    </row>
    <row r="41" spans="1:25" ht="14.45" customHeight="1" x14ac:dyDescent="0.25">
      <c r="A41" s="13"/>
      <c r="B41" s="67"/>
      <c r="C41" s="63">
        <v>30316</v>
      </c>
      <c r="D41" s="60">
        <v>1710</v>
      </c>
      <c r="E41" s="40">
        <v>1196.4400389114701</v>
      </c>
      <c r="F41" s="40">
        <v>50400</v>
      </c>
      <c r="G41" s="1">
        <v>18000</v>
      </c>
      <c r="H41" s="40">
        <v>35</v>
      </c>
      <c r="I41" s="19">
        <v>1.1000000000000001</v>
      </c>
      <c r="J41" s="40">
        <v>8000</v>
      </c>
      <c r="K41" s="1">
        <v>6.3</v>
      </c>
      <c r="L41" s="41">
        <v>44440</v>
      </c>
      <c r="M41" s="68">
        <v>2</v>
      </c>
      <c r="N41" s="42">
        <v>0.5</v>
      </c>
      <c r="O41" s="43">
        <v>33.5</v>
      </c>
      <c r="P41" s="44">
        <v>67</v>
      </c>
      <c r="R41" s="25"/>
      <c r="S41" s="25"/>
      <c r="T41" s="26"/>
      <c r="U41" s="27"/>
      <c r="V41" s="28"/>
      <c r="W41" s="27"/>
      <c r="X41" s="26"/>
      <c r="Y41" s="28"/>
    </row>
    <row r="42" spans="1:25" ht="14.45" customHeight="1" x14ac:dyDescent="0.25">
      <c r="A42" s="13"/>
      <c r="B42" s="67"/>
      <c r="C42" s="63">
        <v>34529</v>
      </c>
      <c r="D42" s="60">
        <v>1710</v>
      </c>
      <c r="E42" s="40">
        <v>1196.4400389114701</v>
      </c>
      <c r="F42" s="40">
        <v>50400</v>
      </c>
      <c r="G42" s="1">
        <v>18000</v>
      </c>
      <c r="H42" s="40">
        <v>32</v>
      </c>
      <c r="I42" s="19">
        <v>1</v>
      </c>
      <c r="J42" s="40">
        <v>7000</v>
      </c>
      <c r="K42" s="1">
        <v>6.3</v>
      </c>
      <c r="L42" s="41">
        <v>44440</v>
      </c>
      <c r="M42" s="68">
        <v>5</v>
      </c>
      <c r="N42" s="42">
        <v>0.5</v>
      </c>
      <c r="O42" s="43">
        <v>20</v>
      </c>
      <c r="P42" s="44">
        <v>100</v>
      </c>
      <c r="R42" s="25"/>
      <c r="S42" s="25"/>
      <c r="T42" s="26"/>
      <c r="U42" s="27"/>
      <c r="V42" s="28"/>
      <c r="W42" s="27"/>
      <c r="X42" s="26"/>
      <c r="Y42" s="28"/>
    </row>
    <row r="43" spans="1:25" ht="14.45" customHeight="1" x14ac:dyDescent="0.25">
      <c r="A43" s="13"/>
      <c r="B43" s="67"/>
      <c r="C43" s="63">
        <v>34539</v>
      </c>
      <c r="D43" s="60">
        <v>1710</v>
      </c>
      <c r="E43" s="40">
        <v>1196.4400389114701</v>
      </c>
      <c r="F43" s="40">
        <v>50400</v>
      </c>
      <c r="G43" s="1">
        <v>18000</v>
      </c>
      <c r="H43" s="40">
        <v>35</v>
      </c>
      <c r="I43" s="19">
        <v>0.9</v>
      </c>
      <c r="J43" s="40">
        <v>6800</v>
      </c>
      <c r="K43" s="1">
        <v>6.3</v>
      </c>
      <c r="L43" s="41">
        <v>44440</v>
      </c>
      <c r="M43" s="68">
        <v>5</v>
      </c>
      <c r="N43" s="42">
        <v>0.5</v>
      </c>
      <c r="O43" s="43">
        <v>25</v>
      </c>
      <c r="P43" s="44">
        <v>125</v>
      </c>
      <c r="R43" s="25"/>
      <c r="S43" s="25"/>
      <c r="T43" s="26"/>
      <c r="U43" s="27"/>
      <c r="V43" s="28"/>
      <c r="W43" s="27"/>
      <c r="X43" s="26"/>
      <c r="Y43" s="28"/>
    </row>
    <row r="44" spans="1:25" ht="15" customHeight="1" x14ac:dyDescent="0.25">
      <c r="A44" s="13"/>
      <c r="B44" s="67"/>
      <c r="C44" s="63">
        <v>34556</v>
      </c>
      <c r="D44" s="60">
        <v>1710</v>
      </c>
      <c r="E44" s="40">
        <v>1196.4400389114701</v>
      </c>
      <c r="F44" s="40">
        <v>50400</v>
      </c>
      <c r="G44" s="1">
        <v>18000</v>
      </c>
      <c r="H44" s="40">
        <v>35</v>
      </c>
      <c r="I44" s="19">
        <v>1</v>
      </c>
      <c r="J44" s="40">
        <v>7100</v>
      </c>
      <c r="K44" s="1">
        <v>6.3</v>
      </c>
      <c r="L44" s="41">
        <v>44440</v>
      </c>
      <c r="M44" s="68">
        <v>3</v>
      </c>
      <c r="N44" s="42">
        <v>0.5</v>
      </c>
      <c r="O44" s="43">
        <v>29</v>
      </c>
      <c r="P44" s="44">
        <v>87</v>
      </c>
      <c r="R44" s="25"/>
      <c r="S44" s="25"/>
      <c r="T44" s="26"/>
      <c r="U44" s="27"/>
      <c r="V44" s="28"/>
      <c r="W44" s="27"/>
      <c r="X44" s="26"/>
      <c r="Y44" s="28"/>
    </row>
    <row r="45" spans="1:25" ht="14.45" customHeight="1" x14ac:dyDescent="0.25">
      <c r="A45" s="13"/>
      <c r="B45" s="76" t="s">
        <v>35</v>
      </c>
      <c r="C45" s="74">
        <v>29692</v>
      </c>
      <c r="D45" s="58">
        <v>3000</v>
      </c>
      <c r="E45" s="17">
        <v>2674.2521199547</v>
      </c>
      <c r="F45" s="17">
        <v>87000</v>
      </c>
      <c r="G45" s="18">
        <v>10000</v>
      </c>
      <c r="H45" s="17">
        <v>23</v>
      </c>
      <c r="I45" s="21">
        <v>1.6</v>
      </c>
      <c r="J45" s="17">
        <v>12000</v>
      </c>
      <c r="K45" s="18">
        <v>5.3</v>
      </c>
      <c r="L45" s="20">
        <v>86400</v>
      </c>
      <c r="M45" s="21">
        <v>55</v>
      </c>
      <c r="N45" s="22">
        <v>0.4</v>
      </c>
      <c r="O45" s="23">
        <v>11.818181818181801</v>
      </c>
      <c r="P45" s="24">
        <v>650</v>
      </c>
      <c r="R45" s="25"/>
      <c r="S45" s="25"/>
      <c r="T45" s="26"/>
      <c r="U45" s="27"/>
      <c r="V45" s="28"/>
      <c r="W45" s="27"/>
      <c r="X45" s="26"/>
      <c r="Y45" s="28"/>
    </row>
    <row r="46" spans="1:25" ht="14.45" customHeight="1" x14ac:dyDescent="0.25">
      <c r="A46" s="13"/>
      <c r="B46" s="62"/>
      <c r="C46" s="75">
        <v>31470</v>
      </c>
      <c r="D46" s="60">
        <v>3000</v>
      </c>
      <c r="E46" s="40">
        <v>2674.2521199547</v>
      </c>
      <c r="F46" s="40">
        <v>87000</v>
      </c>
      <c r="G46" s="1">
        <v>10000</v>
      </c>
      <c r="H46" s="40">
        <v>24</v>
      </c>
      <c r="I46" s="19">
        <v>2.6</v>
      </c>
      <c r="J46" s="40">
        <v>20000</v>
      </c>
      <c r="K46" s="1">
        <v>5.3</v>
      </c>
      <c r="L46" s="41">
        <v>44400</v>
      </c>
      <c r="M46" s="19">
        <v>40</v>
      </c>
      <c r="N46" s="42">
        <v>0.4</v>
      </c>
      <c r="O46" s="43">
        <v>6.75</v>
      </c>
      <c r="P46" s="44">
        <v>270</v>
      </c>
      <c r="R46" s="25"/>
      <c r="S46" s="25"/>
      <c r="T46" s="26"/>
      <c r="U46" s="27"/>
      <c r="V46" s="28"/>
      <c r="W46" s="27"/>
      <c r="X46" s="26"/>
      <c r="Y46" s="28"/>
    </row>
    <row r="47" spans="1:25" ht="14.45" customHeight="1" x14ac:dyDescent="0.25">
      <c r="A47" s="13"/>
      <c r="B47" s="62"/>
      <c r="C47" s="75">
        <v>31472</v>
      </c>
      <c r="D47" s="60">
        <v>3000</v>
      </c>
      <c r="E47" s="40">
        <v>2674.2521199547</v>
      </c>
      <c r="F47" s="40">
        <v>87000</v>
      </c>
      <c r="G47" s="1">
        <v>10000</v>
      </c>
      <c r="H47" s="40">
        <v>30</v>
      </c>
      <c r="I47" s="19">
        <v>1.85</v>
      </c>
      <c r="J47" s="40">
        <v>14000</v>
      </c>
      <c r="K47" s="1">
        <v>5.3</v>
      </c>
      <c r="L47" s="41">
        <v>86400</v>
      </c>
      <c r="M47" s="19">
        <v>40</v>
      </c>
      <c r="N47" s="42">
        <v>0.4</v>
      </c>
      <c r="O47" s="43">
        <v>8</v>
      </c>
      <c r="P47" s="44">
        <v>320</v>
      </c>
      <c r="R47" s="25"/>
      <c r="S47" s="25"/>
      <c r="T47" s="26"/>
      <c r="U47" s="27"/>
      <c r="V47" s="28"/>
      <c r="W47" s="27"/>
      <c r="X47" s="26"/>
      <c r="Y47" s="28"/>
    </row>
    <row r="48" spans="1:25" ht="15" customHeight="1" x14ac:dyDescent="0.25">
      <c r="A48" s="13"/>
      <c r="B48" s="62"/>
      <c r="C48" s="75">
        <v>32002</v>
      </c>
      <c r="D48" s="60">
        <v>3000</v>
      </c>
      <c r="E48" s="40">
        <v>2674.2521199547</v>
      </c>
      <c r="F48" s="40">
        <v>87000</v>
      </c>
      <c r="G48" s="1">
        <v>10000</v>
      </c>
      <c r="H48" s="40">
        <v>23</v>
      </c>
      <c r="I48" s="19">
        <v>2</v>
      </c>
      <c r="J48" s="40">
        <v>15000</v>
      </c>
      <c r="K48" s="1">
        <v>5.3</v>
      </c>
      <c r="L48" s="41">
        <v>44400</v>
      </c>
      <c r="M48" s="19">
        <v>39</v>
      </c>
      <c r="N48" s="42">
        <v>0.4</v>
      </c>
      <c r="O48" s="43">
        <v>6.1538461538461497</v>
      </c>
      <c r="P48" s="44">
        <v>240</v>
      </c>
      <c r="R48" s="25"/>
      <c r="S48" s="25"/>
      <c r="T48" s="26"/>
      <c r="U48" s="27"/>
      <c r="V48" s="28"/>
      <c r="W48" s="27"/>
      <c r="X48" s="26"/>
      <c r="Y48" s="28"/>
    </row>
    <row r="49" spans="1:25" ht="14.45" customHeight="1" x14ac:dyDescent="0.25">
      <c r="A49" s="13"/>
      <c r="B49" s="16" t="s">
        <v>36</v>
      </c>
      <c r="C49" s="74">
        <v>22802</v>
      </c>
      <c r="D49" s="58">
        <v>5300</v>
      </c>
      <c r="E49" s="17">
        <v>5300</v>
      </c>
      <c r="F49" s="17">
        <v>109000</v>
      </c>
      <c r="G49" s="18">
        <v>0</v>
      </c>
      <c r="H49" s="17">
        <v>22</v>
      </c>
      <c r="I49" s="21">
        <v>2.2000000000000002</v>
      </c>
      <c r="J49" s="17">
        <v>22000</v>
      </c>
      <c r="K49" s="18">
        <v>7.2</v>
      </c>
      <c r="L49" s="20">
        <v>86400</v>
      </c>
      <c r="M49" s="21">
        <v>63</v>
      </c>
      <c r="N49" s="22">
        <v>0.8</v>
      </c>
      <c r="O49" s="23">
        <v>7.1428571428571397</v>
      </c>
      <c r="P49" s="24">
        <v>450</v>
      </c>
      <c r="R49" s="25"/>
      <c r="S49" s="25"/>
      <c r="T49" s="26"/>
      <c r="U49" s="27"/>
      <c r="V49" s="28"/>
      <c r="W49" s="27"/>
      <c r="X49" s="26"/>
      <c r="Y49" s="28"/>
    </row>
    <row r="50" spans="1:25" ht="14.45" customHeight="1" x14ac:dyDescent="0.25">
      <c r="A50" s="13"/>
      <c r="B50" s="38"/>
      <c r="C50" s="75">
        <v>31793</v>
      </c>
      <c r="D50" s="60">
        <v>5300</v>
      </c>
      <c r="E50" s="40">
        <v>5300</v>
      </c>
      <c r="F50" s="40">
        <v>109000</v>
      </c>
      <c r="G50" s="1">
        <v>0</v>
      </c>
      <c r="H50" s="40">
        <v>14</v>
      </c>
      <c r="I50" s="19">
        <v>2.5</v>
      </c>
      <c r="J50" s="40">
        <v>15000</v>
      </c>
      <c r="K50" s="1">
        <v>7.2</v>
      </c>
      <c r="L50" s="41">
        <v>86400</v>
      </c>
      <c r="M50" s="19">
        <v>180</v>
      </c>
      <c r="N50" s="42">
        <v>0.8</v>
      </c>
      <c r="O50" s="43">
        <v>3.1666666666666701</v>
      </c>
      <c r="P50" s="44">
        <v>570</v>
      </c>
      <c r="R50" s="25"/>
      <c r="S50" s="25"/>
      <c r="T50" s="26"/>
      <c r="U50" s="27"/>
      <c r="V50" s="28"/>
      <c r="W50" s="27"/>
      <c r="X50" s="26"/>
      <c r="Y50" s="28"/>
    </row>
    <row r="51" spans="1:25" ht="14.45" customHeight="1" x14ac:dyDescent="0.25">
      <c r="A51" s="13"/>
      <c r="B51" s="38"/>
      <c r="C51" s="75">
        <v>30370</v>
      </c>
      <c r="D51" s="60">
        <v>5300</v>
      </c>
      <c r="E51" s="40">
        <v>5300</v>
      </c>
      <c r="F51" s="40">
        <v>109000</v>
      </c>
      <c r="G51" s="1">
        <v>0</v>
      </c>
      <c r="H51" s="40">
        <v>21</v>
      </c>
      <c r="I51" s="19">
        <v>1.6</v>
      </c>
      <c r="J51" s="40">
        <v>19000</v>
      </c>
      <c r="K51" s="1">
        <v>7.2</v>
      </c>
      <c r="L51" s="41">
        <v>86400</v>
      </c>
      <c r="M51" s="19">
        <v>100</v>
      </c>
      <c r="N51" s="42">
        <v>0.8</v>
      </c>
      <c r="O51" s="43">
        <v>5.8</v>
      </c>
      <c r="P51" s="44">
        <v>580</v>
      </c>
      <c r="R51" s="25"/>
      <c r="S51" s="25"/>
      <c r="T51" s="26"/>
      <c r="U51" s="27"/>
      <c r="V51" s="28"/>
      <c r="W51" s="27"/>
      <c r="X51" s="26"/>
      <c r="Y51" s="28"/>
    </row>
    <row r="52" spans="1:25" ht="15" customHeight="1" x14ac:dyDescent="0.25">
      <c r="A52" s="13"/>
      <c r="B52" s="38"/>
      <c r="C52" s="80">
        <v>30345</v>
      </c>
      <c r="D52" s="60">
        <v>5300</v>
      </c>
      <c r="E52" s="40">
        <v>5300</v>
      </c>
      <c r="F52" s="40">
        <v>109000</v>
      </c>
      <c r="G52" s="1">
        <v>0</v>
      </c>
      <c r="H52" s="40">
        <v>24</v>
      </c>
      <c r="I52" s="19">
        <v>2.4</v>
      </c>
      <c r="J52" s="40">
        <v>26000</v>
      </c>
      <c r="K52" s="1">
        <v>7.2</v>
      </c>
      <c r="L52" s="1">
        <v>86400</v>
      </c>
      <c r="M52" s="19">
        <v>90</v>
      </c>
      <c r="N52" s="42">
        <v>0.8</v>
      </c>
      <c r="O52" s="43">
        <v>7.2222222222222197</v>
      </c>
      <c r="P52" s="44">
        <v>650</v>
      </c>
      <c r="R52" s="25"/>
      <c r="S52" s="25"/>
      <c r="T52" s="26"/>
      <c r="U52" s="27"/>
      <c r="V52" s="28"/>
      <c r="W52" s="27"/>
      <c r="X52" s="26"/>
      <c r="Y52" s="28"/>
    </row>
    <row r="53" spans="1:25" ht="14.45" customHeight="1" x14ac:dyDescent="0.25">
      <c r="A53" s="13"/>
      <c r="B53" s="76" t="s">
        <v>37</v>
      </c>
      <c r="C53" s="73">
        <v>30199</v>
      </c>
      <c r="D53" s="58">
        <v>8100</v>
      </c>
      <c r="E53" s="17">
        <v>1252.56994284896</v>
      </c>
      <c r="F53" s="17">
        <v>7500</v>
      </c>
      <c r="G53" s="18">
        <v>14000</v>
      </c>
      <c r="H53" s="17">
        <v>35</v>
      </c>
      <c r="I53" s="21">
        <v>1.4</v>
      </c>
      <c r="J53" s="17">
        <v>7000</v>
      </c>
      <c r="K53" s="18">
        <v>2.9</v>
      </c>
      <c r="L53" s="18">
        <v>44440</v>
      </c>
      <c r="M53" s="21">
        <v>2</v>
      </c>
      <c r="N53" s="22">
        <v>0.2</v>
      </c>
      <c r="O53" s="23">
        <v>14</v>
      </c>
      <c r="P53" s="24">
        <v>28</v>
      </c>
      <c r="R53" s="25"/>
      <c r="S53" s="25"/>
      <c r="T53" s="26"/>
      <c r="U53" s="27"/>
      <c r="V53" s="28"/>
      <c r="W53" s="27"/>
      <c r="X53" s="26"/>
      <c r="Y53" s="28"/>
    </row>
    <row r="54" spans="1:25" ht="14.45" customHeight="1" x14ac:dyDescent="0.25">
      <c r="A54" s="13"/>
      <c r="B54" s="62"/>
      <c r="C54" s="63">
        <v>34143</v>
      </c>
      <c r="D54" s="60">
        <v>8100</v>
      </c>
      <c r="E54" s="40">
        <v>1252.56994284896</v>
      </c>
      <c r="F54" s="40">
        <v>7500</v>
      </c>
      <c r="G54" s="1">
        <v>14000</v>
      </c>
      <c r="H54" s="40">
        <v>35</v>
      </c>
      <c r="I54" s="19">
        <v>1.4</v>
      </c>
      <c r="J54" s="40">
        <v>8000</v>
      </c>
      <c r="K54" s="1">
        <v>2.9</v>
      </c>
      <c r="L54" s="41">
        <v>44440</v>
      </c>
      <c r="M54" s="19">
        <v>4</v>
      </c>
      <c r="N54" s="42">
        <v>0.2</v>
      </c>
      <c r="O54" s="43">
        <v>8</v>
      </c>
      <c r="P54" s="44">
        <v>32</v>
      </c>
      <c r="R54" s="25"/>
      <c r="S54" s="25"/>
      <c r="T54" s="26"/>
      <c r="U54" s="27"/>
      <c r="V54" s="28"/>
      <c r="W54" s="27"/>
      <c r="X54" s="26"/>
      <c r="Y54" s="28"/>
    </row>
    <row r="55" spans="1:25" ht="15" customHeight="1" x14ac:dyDescent="0.25">
      <c r="A55" s="13"/>
      <c r="B55" s="81"/>
      <c r="C55" s="70">
        <v>34157</v>
      </c>
      <c r="D55" s="71">
        <v>8100</v>
      </c>
      <c r="E55" s="48">
        <v>1252.56994284896</v>
      </c>
      <c r="F55" s="48">
        <v>7500</v>
      </c>
      <c r="G55" s="49">
        <v>14000</v>
      </c>
      <c r="H55" s="48">
        <v>35</v>
      </c>
      <c r="I55" s="50">
        <v>2.6</v>
      </c>
      <c r="J55" s="48">
        <v>9000</v>
      </c>
      <c r="K55" s="49">
        <v>2.9</v>
      </c>
      <c r="L55" s="49">
        <v>44440</v>
      </c>
      <c r="M55" s="50">
        <v>4</v>
      </c>
      <c r="N55" s="52">
        <v>0.2</v>
      </c>
      <c r="O55" s="53">
        <v>7.5</v>
      </c>
      <c r="P55" s="54">
        <v>30</v>
      </c>
      <c r="R55" s="25"/>
      <c r="S55" s="25"/>
      <c r="T55" s="26"/>
      <c r="U55" s="27"/>
      <c r="V55" s="28"/>
      <c r="W55" s="27"/>
      <c r="X55" s="26"/>
      <c r="Y55" s="28"/>
    </row>
    <row r="56" spans="1:25" ht="14.45" customHeight="1" x14ac:dyDescent="0.25">
      <c r="A56" s="13"/>
      <c r="B56" s="62" t="s">
        <v>38</v>
      </c>
      <c r="C56" s="63">
        <v>38889</v>
      </c>
      <c r="D56" s="60">
        <v>140000</v>
      </c>
      <c r="E56" s="40">
        <v>64871.711692364501</v>
      </c>
      <c r="F56" s="40">
        <v>6500</v>
      </c>
      <c r="G56" s="1">
        <v>5000</v>
      </c>
      <c r="H56" s="40">
        <v>33</v>
      </c>
      <c r="I56" s="82">
        <v>3.06</v>
      </c>
      <c r="J56" s="40">
        <v>24000</v>
      </c>
      <c r="K56" s="1">
        <v>7</v>
      </c>
      <c r="L56" s="61">
        <v>44400</v>
      </c>
      <c r="M56" s="19">
        <v>46.2</v>
      </c>
      <c r="N56" s="42">
        <v>0.1</v>
      </c>
      <c r="O56" s="43">
        <v>2.16450216450216</v>
      </c>
      <c r="P56" s="44">
        <v>100</v>
      </c>
      <c r="R56" s="25"/>
      <c r="S56" s="25"/>
      <c r="T56" s="26"/>
      <c r="U56" s="27"/>
      <c r="V56" s="28"/>
      <c r="W56" s="27"/>
      <c r="X56" s="26"/>
      <c r="Y56" s="28"/>
    </row>
    <row r="57" spans="1:25" ht="14.45" customHeight="1" x14ac:dyDescent="0.25">
      <c r="A57" s="13"/>
      <c r="B57" s="62"/>
      <c r="C57" s="63">
        <v>37669</v>
      </c>
      <c r="D57" s="60">
        <v>140000</v>
      </c>
      <c r="E57" s="40">
        <v>64871.711692364501</v>
      </c>
      <c r="F57" s="40">
        <v>6500</v>
      </c>
      <c r="G57" s="1">
        <v>5000</v>
      </c>
      <c r="H57" s="40">
        <v>30</v>
      </c>
      <c r="I57" s="82">
        <v>3.41</v>
      </c>
      <c r="J57" s="40">
        <v>20500</v>
      </c>
      <c r="K57" s="1">
        <v>7</v>
      </c>
      <c r="L57" s="83">
        <v>44400</v>
      </c>
      <c r="M57" s="19">
        <v>109.9</v>
      </c>
      <c r="N57" s="42">
        <v>0.1</v>
      </c>
      <c r="O57" s="43">
        <v>2.8753412192902599</v>
      </c>
      <c r="P57" s="44">
        <v>316</v>
      </c>
      <c r="R57" s="25"/>
      <c r="S57" s="25"/>
      <c r="T57" s="26"/>
      <c r="U57" s="27"/>
      <c r="V57" s="28"/>
      <c r="W57" s="27"/>
      <c r="X57" s="26"/>
      <c r="Y57" s="28"/>
    </row>
    <row r="58" spans="1:25" ht="15" customHeight="1" x14ac:dyDescent="0.25">
      <c r="A58" s="13"/>
      <c r="B58" s="62"/>
      <c r="C58" s="63">
        <v>37135</v>
      </c>
      <c r="D58" s="60">
        <v>140000</v>
      </c>
      <c r="E58" s="40">
        <v>64871.711692364501</v>
      </c>
      <c r="F58" s="40">
        <v>6500</v>
      </c>
      <c r="G58" s="1">
        <v>5000</v>
      </c>
      <c r="H58" s="40">
        <v>30</v>
      </c>
      <c r="I58" s="82">
        <v>3.38</v>
      </c>
      <c r="J58" s="40">
        <v>18400</v>
      </c>
      <c r="K58" s="1">
        <v>7</v>
      </c>
      <c r="L58" s="61">
        <v>44400</v>
      </c>
      <c r="M58" s="19">
        <v>26.4</v>
      </c>
      <c r="N58" s="42">
        <v>0.1</v>
      </c>
      <c r="O58" s="43">
        <v>6.5454545454545503</v>
      </c>
      <c r="P58" s="44">
        <v>172.8</v>
      </c>
      <c r="R58" s="25"/>
      <c r="S58" s="25"/>
      <c r="T58" s="26"/>
      <c r="U58" s="27"/>
      <c r="V58" s="28"/>
      <c r="W58" s="27"/>
      <c r="X58" s="26"/>
      <c r="Y58" s="28"/>
    </row>
    <row r="59" spans="1:25" ht="14.45" customHeight="1" x14ac:dyDescent="0.25">
      <c r="A59" s="84"/>
      <c r="B59" s="76" t="s">
        <v>39</v>
      </c>
      <c r="C59" s="73">
        <v>350</v>
      </c>
      <c r="D59" s="58">
        <v>1940</v>
      </c>
      <c r="E59" s="17">
        <v>975.49326126362598</v>
      </c>
      <c r="F59" s="17">
        <v>16000</v>
      </c>
      <c r="G59" s="18">
        <v>11000</v>
      </c>
      <c r="H59" s="17">
        <v>20</v>
      </c>
      <c r="I59" s="85">
        <v>3.94</v>
      </c>
      <c r="J59" s="17">
        <v>14000</v>
      </c>
      <c r="K59" s="17">
        <v>4.0999999999999996</v>
      </c>
      <c r="L59" s="59">
        <v>86400</v>
      </c>
      <c r="M59" s="85">
        <v>140</v>
      </c>
      <c r="N59" s="22">
        <v>0.21</v>
      </c>
      <c r="O59" s="22">
        <v>8.3928571428571406</v>
      </c>
      <c r="P59" s="24">
        <v>1175</v>
      </c>
      <c r="R59" s="25"/>
      <c r="S59" s="25"/>
      <c r="T59" s="26"/>
      <c r="U59" s="27"/>
      <c r="V59" s="28"/>
      <c r="W59" s="27"/>
      <c r="X59" s="26"/>
      <c r="Y59" s="28"/>
    </row>
    <row r="60" spans="1:25" ht="15" customHeight="1" x14ac:dyDescent="0.25">
      <c r="A60" s="84"/>
      <c r="B60" s="62"/>
      <c r="C60" s="63">
        <v>39881</v>
      </c>
      <c r="D60" s="60">
        <v>1940</v>
      </c>
      <c r="E60" s="40">
        <v>975.49326126362598</v>
      </c>
      <c r="F60" s="40">
        <v>16000</v>
      </c>
      <c r="G60" s="1">
        <v>11000</v>
      </c>
      <c r="H60" s="40">
        <v>17</v>
      </c>
      <c r="I60" s="82">
        <v>2.84</v>
      </c>
      <c r="J60" s="40">
        <v>14000</v>
      </c>
      <c r="K60" s="40">
        <v>4.0999999999999996</v>
      </c>
      <c r="L60" s="61">
        <v>86400</v>
      </c>
      <c r="M60" s="82">
        <v>110</v>
      </c>
      <c r="N60" s="42">
        <v>0.21</v>
      </c>
      <c r="O60" s="42">
        <v>7.0909090909090899</v>
      </c>
      <c r="P60" s="44">
        <v>780</v>
      </c>
      <c r="R60" s="25"/>
      <c r="S60" s="25"/>
      <c r="T60" s="26"/>
      <c r="U60" s="27"/>
      <c r="V60" s="28"/>
      <c r="W60" s="27"/>
      <c r="X60" s="26"/>
      <c r="Y60" s="28"/>
    </row>
    <row r="61" spans="1:25" ht="14.45" customHeight="1" x14ac:dyDescent="0.25">
      <c r="A61" s="84"/>
      <c r="B61" s="76" t="s">
        <v>46</v>
      </c>
      <c r="C61" s="73">
        <v>39797</v>
      </c>
      <c r="D61" s="58">
        <v>4350</v>
      </c>
      <c r="E61" s="17">
        <v>2054.7945044234102</v>
      </c>
      <c r="F61" s="17">
        <v>12000</v>
      </c>
      <c r="G61" s="18">
        <v>9000</v>
      </c>
      <c r="H61" s="17">
        <v>22</v>
      </c>
      <c r="I61" s="85">
        <v>3.95</v>
      </c>
      <c r="J61" s="17">
        <v>13000</v>
      </c>
      <c r="K61" s="17" t="s">
        <v>52</v>
      </c>
      <c r="L61" s="59">
        <v>86400</v>
      </c>
      <c r="M61" s="85">
        <v>350</v>
      </c>
      <c r="N61" s="22">
        <v>0.18</v>
      </c>
      <c r="O61" s="22">
        <v>3.71428571428571</v>
      </c>
      <c r="P61" s="24">
        <v>1300</v>
      </c>
      <c r="R61" s="25"/>
      <c r="S61" s="25"/>
      <c r="T61" s="26"/>
      <c r="U61" s="27"/>
      <c r="V61" s="28"/>
      <c r="W61" s="27"/>
      <c r="X61" s="26"/>
      <c r="Y61" s="28"/>
    </row>
    <row r="62" spans="1:25" ht="15" customHeight="1" x14ac:dyDescent="0.25">
      <c r="A62" s="84"/>
      <c r="B62" s="81"/>
      <c r="C62" s="70">
        <v>39881</v>
      </c>
      <c r="D62" s="71">
        <v>4350</v>
      </c>
      <c r="E62" s="48">
        <v>2054.7945044234102</v>
      </c>
      <c r="F62" s="48">
        <v>12000</v>
      </c>
      <c r="G62" s="49">
        <v>9000</v>
      </c>
      <c r="H62" s="48">
        <v>20</v>
      </c>
      <c r="I62" s="86">
        <v>2.84</v>
      </c>
      <c r="J62" s="48">
        <v>11000</v>
      </c>
      <c r="K62" s="48">
        <v>4.5</v>
      </c>
      <c r="L62" s="87">
        <v>86400</v>
      </c>
      <c r="M62" s="86">
        <v>275</v>
      </c>
      <c r="N62" s="52">
        <v>0.18</v>
      </c>
      <c r="O62" s="52">
        <v>3.0909090909090899</v>
      </c>
      <c r="P62" s="54">
        <v>850</v>
      </c>
      <c r="R62" s="25"/>
      <c r="S62" s="25"/>
      <c r="T62" s="26"/>
      <c r="U62" s="27"/>
      <c r="V62" s="28"/>
      <c r="W62" s="27"/>
      <c r="X62" s="26"/>
      <c r="Y62" s="28"/>
    </row>
    <row r="63" spans="1:25" ht="14.45" customHeight="1" x14ac:dyDescent="0.25">
      <c r="A63" s="84"/>
      <c r="B63" s="62" t="s">
        <v>40</v>
      </c>
      <c r="C63" s="63">
        <v>39797</v>
      </c>
      <c r="D63" s="60">
        <v>2950</v>
      </c>
      <c r="E63" s="40">
        <v>1579.0212141310201</v>
      </c>
      <c r="F63" s="40">
        <v>16000</v>
      </c>
      <c r="G63" s="1">
        <v>10000</v>
      </c>
      <c r="H63" s="40">
        <v>24</v>
      </c>
      <c r="I63" s="82">
        <v>4.1500000000000004</v>
      </c>
      <c r="J63" s="40">
        <v>20000</v>
      </c>
      <c r="K63" s="40">
        <v>3.4</v>
      </c>
      <c r="L63" s="61">
        <v>86400</v>
      </c>
      <c r="M63" s="82">
        <v>84</v>
      </c>
      <c r="N63" s="42">
        <v>0.27</v>
      </c>
      <c r="O63" s="42">
        <v>10.119047619047601</v>
      </c>
      <c r="P63" s="44">
        <v>850</v>
      </c>
      <c r="R63" s="25"/>
      <c r="S63" s="25"/>
      <c r="T63" s="26"/>
      <c r="U63" s="27"/>
      <c r="V63" s="28"/>
      <c r="W63" s="27"/>
      <c r="X63" s="26"/>
      <c r="Y63" s="28"/>
    </row>
    <row r="64" spans="1:25" ht="15" customHeight="1" x14ac:dyDescent="0.25">
      <c r="A64" s="84"/>
      <c r="B64" s="62"/>
      <c r="C64" s="63">
        <v>39881</v>
      </c>
      <c r="D64" s="60">
        <v>2950</v>
      </c>
      <c r="E64" s="40">
        <v>1579.0212141310201</v>
      </c>
      <c r="F64" s="40">
        <v>16000</v>
      </c>
      <c r="G64" s="1">
        <v>10000</v>
      </c>
      <c r="H64" s="40">
        <v>24</v>
      </c>
      <c r="I64" s="82">
        <v>2.94</v>
      </c>
      <c r="J64" s="40">
        <v>17000</v>
      </c>
      <c r="K64" s="40">
        <v>3.4</v>
      </c>
      <c r="L64" s="61">
        <v>86400</v>
      </c>
      <c r="M64" s="82">
        <v>66</v>
      </c>
      <c r="N64" s="42">
        <v>0.27</v>
      </c>
      <c r="O64" s="42">
        <v>9.0909090909090899</v>
      </c>
      <c r="P64" s="44">
        <v>600</v>
      </c>
      <c r="R64" s="25"/>
      <c r="S64" s="25"/>
      <c r="T64" s="26"/>
      <c r="U64" s="27"/>
      <c r="V64" s="28"/>
      <c r="W64" s="27"/>
      <c r="X64" s="26"/>
      <c r="Y64" s="28"/>
    </row>
    <row r="65" spans="1:1022" ht="14.45" customHeight="1" x14ac:dyDescent="0.25">
      <c r="A65" s="84"/>
      <c r="B65" s="76" t="s">
        <v>41</v>
      </c>
      <c r="C65" s="73">
        <v>39797</v>
      </c>
      <c r="D65" s="58">
        <v>2950</v>
      </c>
      <c r="E65" s="17">
        <v>1944.7598590913101</v>
      </c>
      <c r="F65" s="17">
        <v>12000</v>
      </c>
      <c r="G65" s="18">
        <v>5000</v>
      </c>
      <c r="H65" s="17">
        <v>20</v>
      </c>
      <c r="I65" s="85">
        <v>4.18</v>
      </c>
      <c r="J65" s="17">
        <v>15000</v>
      </c>
      <c r="K65" s="17">
        <v>5.0999999999999996</v>
      </c>
      <c r="L65" s="59">
        <v>86400</v>
      </c>
      <c r="M65" s="85">
        <v>308</v>
      </c>
      <c r="N65" s="22">
        <v>0.24</v>
      </c>
      <c r="O65" s="22">
        <v>4.8701298701298699</v>
      </c>
      <c r="P65" s="24">
        <v>1500</v>
      </c>
      <c r="R65" s="25"/>
      <c r="S65" s="25"/>
      <c r="T65" s="26"/>
      <c r="U65" s="27"/>
      <c r="V65" s="28"/>
      <c r="W65" s="27"/>
      <c r="X65" s="26"/>
      <c r="Y65" s="28"/>
    </row>
    <row r="66" spans="1:1022" ht="15" customHeight="1" x14ac:dyDescent="0.25">
      <c r="A66" s="84"/>
      <c r="B66" s="81"/>
      <c r="C66" s="70">
        <v>39881</v>
      </c>
      <c r="D66" s="71">
        <v>2950</v>
      </c>
      <c r="E66" s="48">
        <v>1944.7598590913101</v>
      </c>
      <c r="F66" s="48">
        <v>12000</v>
      </c>
      <c r="G66" s="49">
        <v>5000</v>
      </c>
      <c r="H66" s="48">
        <v>15</v>
      </c>
      <c r="I66" s="86">
        <v>2.94</v>
      </c>
      <c r="J66" s="48">
        <v>15000</v>
      </c>
      <c r="K66" s="48">
        <v>5.0999999999999996</v>
      </c>
      <c r="L66" s="87">
        <v>86400</v>
      </c>
      <c r="M66" s="86">
        <v>242</v>
      </c>
      <c r="N66" s="52">
        <v>0.24</v>
      </c>
      <c r="O66" s="52">
        <v>4.7520661157024797</v>
      </c>
      <c r="P66" s="54">
        <v>1150</v>
      </c>
      <c r="R66" s="25"/>
      <c r="S66" s="25"/>
      <c r="T66" s="26"/>
      <c r="U66" s="27"/>
      <c r="V66" s="28"/>
      <c r="W66" s="27"/>
      <c r="X66" s="26"/>
      <c r="Y66" s="28"/>
    </row>
    <row r="67" spans="1:1022" ht="14.45" customHeight="1" x14ac:dyDescent="0.25">
      <c r="B67" s="16" t="s">
        <v>42</v>
      </c>
      <c r="C67" s="65">
        <v>40371</v>
      </c>
      <c r="D67" s="58">
        <v>14000</v>
      </c>
      <c r="E67" s="17">
        <v>5150.3121764001899</v>
      </c>
      <c r="F67" s="17">
        <v>2000</v>
      </c>
      <c r="G67" s="18">
        <v>2000</v>
      </c>
      <c r="H67" s="17">
        <v>49.5</v>
      </c>
      <c r="I67" s="85">
        <v>2.2999999999999998</v>
      </c>
      <c r="J67" s="17">
        <v>10000</v>
      </c>
      <c r="K67" s="18">
        <v>4</v>
      </c>
      <c r="L67" s="59">
        <v>44400</v>
      </c>
      <c r="M67" s="18">
        <v>15</v>
      </c>
      <c r="N67" s="22">
        <v>0.35</v>
      </c>
      <c r="O67" s="22">
        <v>10.6666666666667</v>
      </c>
      <c r="P67" s="66">
        <v>160</v>
      </c>
    </row>
    <row r="68" spans="1:1022" ht="14.45" customHeight="1" x14ac:dyDescent="0.25">
      <c r="B68" s="38"/>
      <c r="C68" s="80">
        <v>40372</v>
      </c>
      <c r="D68" s="60">
        <v>14000</v>
      </c>
      <c r="E68" s="40">
        <v>5150.3121764001899</v>
      </c>
      <c r="F68" s="40">
        <v>2000</v>
      </c>
      <c r="G68" s="1">
        <v>2000</v>
      </c>
      <c r="H68" s="40">
        <v>45</v>
      </c>
      <c r="I68" s="82">
        <v>2.2999999999999998</v>
      </c>
      <c r="J68" s="40">
        <v>10000</v>
      </c>
      <c r="K68" s="1">
        <v>4</v>
      </c>
      <c r="L68" s="61">
        <v>44400</v>
      </c>
      <c r="M68" s="1">
        <v>14</v>
      </c>
      <c r="N68" s="42">
        <v>0.35</v>
      </c>
      <c r="O68" s="42">
        <v>11.785714285714301</v>
      </c>
      <c r="P68" s="68">
        <v>165</v>
      </c>
    </row>
    <row r="69" spans="1:1022" ht="14.45" customHeight="1" x14ac:dyDescent="0.25">
      <c r="B69" s="38"/>
      <c r="C69" s="80">
        <v>40373</v>
      </c>
      <c r="D69" s="60">
        <v>14000</v>
      </c>
      <c r="E69" s="40">
        <v>5150.3121764001899</v>
      </c>
      <c r="F69" s="40">
        <v>2000</v>
      </c>
      <c r="G69" s="1">
        <v>2000</v>
      </c>
      <c r="H69" s="40">
        <v>47</v>
      </c>
      <c r="I69" s="82">
        <v>2.2999999999999998</v>
      </c>
      <c r="J69" s="40">
        <v>10000</v>
      </c>
      <c r="K69" s="1">
        <v>4</v>
      </c>
      <c r="L69" s="61">
        <v>44400</v>
      </c>
      <c r="M69" s="1">
        <v>25</v>
      </c>
      <c r="N69" s="42">
        <v>0.35</v>
      </c>
      <c r="O69" s="42">
        <v>11</v>
      </c>
      <c r="P69" s="68">
        <v>275</v>
      </c>
    </row>
    <row r="70" spans="1:1022" ht="15" customHeight="1" x14ac:dyDescent="0.25">
      <c r="B70" s="46"/>
      <c r="C70" s="88">
        <v>40374</v>
      </c>
      <c r="D70" s="71">
        <v>14000</v>
      </c>
      <c r="E70" s="48">
        <v>5150.3121764001899</v>
      </c>
      <c r="F70" s="48">
        <v>2000</v>
      </c>
      <c r="G70" s="49">
        <v>2000</v>
      </c>
      <c r="H70" s="48">
        <v>47</v>
      </c>
      <c r="I70" s="86">
        <v>2.2999999999999998</v>
      </c>
      <c r="J70" s="48">
        <v>10000</v>
      </c>
      <c r="K70" s="49">
        <v>4</v>
      </c>
      <c r="L70" s="87">
        <v>44400</v>
      </c>
      <c r="M70" s="49">
        <v>25</v>
      </c>
      <c r="N70" s="52">
        <v>0.35</v>
      </c>
      <c r="O70" s="52">
        <v>10.199999999999999</v>
      </c>
      <c r="P70" s="72">
        <v>255</v>
      </c>
    </row>
    <row r="71" spans="1:1022" ht="14.45" customHeight="1" x14ac:dyDescent="0.25">
      <c r="B71" s="16" t="s">
        <v>43</v>
      </c>
      <c r="C71" s="65">
        <v>36832</v>
      </c>
      <c r="D71" s="58">
        <v>273000</v>
      </c>
      <c r="E71" s="17">
        <v>4643.1718502356498</v>
      </c>
      <c r="F71" s="17">
        <v>27000</v>
      </c>
      <c r="G71" s="18">
        <v>110000</v>
      </c>
      <c r="H71" s="17">
        <v>33</v>
      </c>
      <c r="I71" s="21">
        <v>4</v>
      </c>
      <c r="J71" s="17">
        <v>12000</v>
      </c>
      <c r="K71" s="18">
        <v>10.5</v>
      </c>
      <c r="L71" s="89">
        <v>44400</v>
      </c>
      <c r="M71" s="18">
        <v>220</v>
      </c>
      <c r="N71" s="22">
        <v>0.25</v>
      </c>
      <c r="O71" s="22">
        <v>2.0454545454545499</v>
      </c>
      <c r="P71" s="66">
        <v>450</v>
      </c>
    </row>
    <row r="72" spans="1:1022" ht="15" customHeight="1" x14ac:dyDescent="0.25">
      <c r="B72" s="46"/>
      <c r="C72" s="88" t="s">
        <v>44</v>
      </c>
      <c r="D72" s="71">
        <v>273000</v>
      </c>
      <c r="E72" s="48">
        <v>4643.1718502356498</v>
      </c>
      <c r="F72" s="48">
        <v>27000</v>
      </c>
      <c r="G72" s="49">
        <v>110000</v>
      </c>
      <c r="H72" s="48">
        <v>33</v>
      </c>
      <c r="I72" s="50">
        <v>3.5</v>
      </c>
      <c r="J72" s="48">
        <v>11500</v>
      </c>
      <c r="K72" s="49">
        <v>10.5</v>
      </c>
      <c r="L72" s="90">
        <v>44400</v>
      </c>
      <c r="M72" s="49">
        <v>150</v>
      </c>
      <c r="N72" s="52">
        <v>0.25</v>
      </c>
      <c r="O72" s="52">
        <v>1</v>
      </c>
      <c r="P72" s="72">
        <v>150</v>
      </c>
    </row>
    <row r="73" spans="1:1022" ht="14.45" customHeight="1" x14ac:dyDescent="0.25">
      <c r="B73" s="16" t="s">
        <v>45</v>
      </c>
      <c r="C73" s="65">
        <v>39382</v>
      </c>
      <c r="D73" s="17">
        <v>1070</v>
      </c>
      <c r="E73" s="17">
        <v>1070</v>
      </c>
      <c r="F73" s="17">
        <v>14300</v>
      </c>
      <c r="G73" s="18">
        <v>0</v>
      </c>
      <c r="H73" s="17">
        <v>27</v>
      </c>
      <c r="I73" s="21">
        <v>4.2</v>
      </c>
      <c r="J73" s="17">
        <v>19000</v>
      </c>
      <c r="K73" s="18">
        <v>3</v>
      </c>
      <c r="L73" s="18">
        <v>44440</v>
      </c>
      <c r="M73" s="18">
        <v>14.8</v>
      </c>
      <c r="N73" s="22">
        <v>0.9</v>
      </c>
      <c r="O73" s="22">
        <v>33.783783783783797</v>
      </c>
      <c r="P73" s="66">
        <v>500</v>
      </c>
    </row>
    <row r="74" spans="1:1022" ht="15" customHeight="1" x14ac:dyDescent="0.25">
      <c r="B74" s="46"/>
      <c r="C74" s="88">
        <v>39427</v>
      </c>
      <c r="D74" s="48">
        <v>1070</v>
      </c>
      <c r="E74" s="48">
        <v>1070</v>
      </c>
      <c r="F74" s="48">
        <v>14300</v>
      </c>
      <c r="G74" s="49">
        <v>0</v>
      </c>
      <c r="H74" s="48">
        <v>28</v>
      </c>
      <c r="I74" s="50">
        <v>3</v>
      </c>
      <c r="J74" s="48">
        <v>15000</v>
      </c>
      <c r="K74" s="49">
        <v>3</v>
      </c>
      <c r="L74" s="49">
        <v>44440</v>
      </c>
      <c r="M74" s="49">
        <v>11.1</v>
      </c>
      <c r="N74" s="52">
        <v>0.9</v>
      </c>
      <c r="O74" s="52">
        <v>27.027027027027</v>
      </c>
      <c r="P74" s="72">
        <v>300</v>
      </c>
    </row>
    <row r="75" spans="1:1022" ht="14.45" customHeight="1" x14ac:dyDescent="0.25"/>
    <row r="76" spans="1:1022" ht="14.45" customHeight="1" x14ac:dyDescent="0.25"/>
    <row r="77" spans="1:1022" ht="14.45" customHeight="1" x14ac:dyDescent="0.25">
      <c r="D77" s="2"/>
    </row>
    <row r="78" spans="1:1022" ht="14.45" customHeight="1" x14ac:dyDescent="0.25">
      <c r="M78" s="1"/>
      <c r="N78" s="3"/>
      <c r="O78" s="3"/>
      <c r="P78" s="3"/>
      <c r="Q78" s="3"/>
      <c r="W78" s="1"/>
      <c r="X78" s="1"/>
      <c r="Y78" s="1"/>
      <c r="Z78" s="1"/>
      <c r="AME78"/>
      <c r="AMF78"/>
      <c r="AMG78"/>
      <c r="AMH78"/>
    </row>
    <row r="79" spans="1:1022" ht="14.45" customHeight="1" x14ac:dyDescent="0.25">
      <c r="M79" s="1"/>
      <c r="N79" s="3"/>
      <c r="O79" s="3"/>
      <c r="P79" s="3"/>
      <c r="Q79" s="3"/>
      <c r="W79" s="1"/>
      <c r="X79" s="1"/>
      <c r="Y79" s="1"/>
      <c r="Z79" s="1"/>
      <c r="AME79"/>
      <c r="AMF79"/>
      <c r="AMG79"/>
      <c r="AMH79"/>
    </row>
    <row r="80" spans="1:1022" ht="14.45" customHeight="1" x14ac:dyDescent="0.25">
      <c r="C80" s="102" t="s">
        <v>55</v>
      </c>
      <c r="D80" s="102"/>
      <c r="E80" s="102"/>
      <c r="F80" s="102"/>
      <c r="G80" s="102"/>
      <c r="H80" s="102"/>
      <c r="I80" s="102"/>
      <c r="J80" s="102"/>
      <c r="M80" s="102" t="s">
        <v>56</v>
      </c>
      <c r="N80" s="102"/>
      <c r="O80" s="102"/>
      <c r="P80" s="102"/>
      <c r="Q80" s="102"/>
      <c r="R80" s="102"/>
      <c r="S80" s="102"/>
      <c r="T80" s="102"/>
      <c r="U80" s="102"/>
      <c r="W80" s="1"/>
      <c r="X80" s="1"/>
      <c r="Y80" s="1"/>
      <c r="Z80" s="1"/>
      <c r="AME80"/>
      <c r="AMF80"/>
      <c r="AMG80"/>
      <c r="AMH80"/>
    </row>
    <row r="81" spans="3:1022" ht="14.45" customHeight="1" x14ac:dyDescent="0.25">
      <c r="C81" s="102" t="s">
        <v>51</v>
      </c>
      <c r="D81" s="102"/>
      <c r="E81" s="102"/>
      <c r="F81" s="102"/>
      <c r="G81" s="99" t="s">
        <v>61</v>
      </c>
      <c r="H81" s="99"/>
      <c r="I81" s="99"/>
      <c r="J81" s="99"/>
      <c r="M81" s="96" t="s">
        <v>57</v>
      </c>
      <c r="N81" s="97"/>
      <c r="O81" s="98"/>
      <c r="P81" s="103" t="s">
        <v>58</v>
      </c>
      <c r="Q81" s="104"/>
      <c r="R81" s="103" t="s">
        <v>59</v>
      </c>
      <c r="S81" s="104"/>
      <c r="T81" s="103" t="s">
        <v>60</v>
      </c>
      <c r="U81" s="104"/>
      <c r="W81" s="1"/>
      <c r="X81" s="1"/>
      <c r="Y81" s="1"/>
      <c r="Z81" s="1"/>
      <c r="AME81"/>
      <c r="AMF81"/>
      <c r="AMG81"/>
      <c r="AMH81"/>
    </row>
    <row r="82" spans="3:1022" ht="14.45" customHeight="1" x14ac:dyDescent="0.25">
      <c r="C82" s="91" t="s">
        <v>47</v>
      </c>
      <c r="D82" s="91" t="s">
        <v>50</v>
      </c>
      <c r="E82" s="91" t="s">
        <v>49</v>
      </c>
      <c r="F82" s="91" t="s">
        <v>48</v>
      </c>
      <c r="G82" s="91" t="s">
        <v>47</v>
      </c>
      <c r="H82" s="91" t="s">
        <v>50</v>
      </c>
      <c r="I82" s="91" t="s">
        <v>49</v>
      </c>
      <c r="J82" s="91" t="s">
        <v>48</v>
      </c>
      <c r="M82" s="91" t="s">
        <v>47</v>
      </c>
      <c r="N82" s="91" t="s">
        <v>48</v>
      </c>
      <c r="O82" s="91"/>
      <c r="P82" s="91" t="s">
        <v>53</v>
      </c>
      <c r="Q82" s="91" t="s">
        <v>54</v>
      </c>
      <c r="R82" s="91" t="s">
        <v>53</v>
      </c>
      <c r="S82" s="91" t="s">
        <v>54</v>
      </c>
      <c r="T82" s="91" t="s">
        <v>53</v>
      </c>
      <c r="U82" s="91" t="s">
        <v>54</v>
      </c>
      <c r="W82" s="1"/>
      <c r="X82" s="1"/>
      <c r="Y82" s="1"/>
      <c r="Z82" s="1"/>
      <c r="AME82"/>
      <c r="AMF82"/>
      <c r="AMG82"/>
      <c r="AMH82"/>
    </row>
    <row r="83" spans="3:1022" ht="14.45" customHeight="1" x14ac:dyDescent="0.25">
      <c r="C83" s="91">
        <v>0</v>
      </c>
      <c r="D83" s="91">
        <f t="shared" ref="D83:D115" si="0">1940*EXP(-C83/16000)</f>
        <v>1940</v>
      </c>
      <c r="E83" s="91">
        <v>4.0999999999999996</v>
      </c>
      <c r="F83" s="91">
        <f>D83/E83</f>
        <v>473.17073170731709</v>
      </c>
      <c r="G83" s="91">
        <v>0</v>
      </c>
      <c r="H83" s="91">
        <f>4350*EXP(-G83/1600)</f>
        <v>4350</v>
      </c>
      <c r="I83" s="91">
        <v>4.5</v>
      </c>
      <c r="J83" s="91">
        <f t="shared" ref="J83:J88" si="1">H83/I83</f>
        <v>966.66666666666663</v>
      </c>
      <c r="M83" s="91">
        <v>0</v>
      </c>
      <c r="N83" s="91">
        <v>370</v>
      </c>
      <c r="O83" s="91"/>
      <c r="P83" s="91">
        <v>0</v>
      </c>
      <c r="Q83" s="91">
        <v>690</v>
      </c>
      <c r="R83" s="91">
        <v>0</v>
      </c>
      <c r="S83" s="91">
        <v>746</v>
      </c>
      <c r="T83" s="91">
        <v>0</v>
      </c>
      <c r="U83" s="91">
        <v>935</v>
      </c>
      <c r="W83" s="1"/>
      <c r="X83" s="1"/>
      <c r="Y83" s="1"/>
      <c r="Z83" s="1"/>
      <c r="AME83"/>
      <c r="AMF83"/>
      <c r="AMG83"/>
      <c r="AMH83"/>
    </row>
    <row r="84" spans="3:1022" ht="14.45" customHeight="1" x14ac:dyDescent="0.25">
      <c r="C84" s="91">
        <v>200</v>
      </c>
      <c r="D84" s="91">
        <f t="shared" si="0"/>
        <v>1915.9009329581299</v>
      </c>
      <c r="E84" s="91">
        <v>4.0999999999999996</v>
      </c>
      <c r="F84" s="91">
        <f t="shared" ref="F84:F88" si="2">D84/E84</f>
        <v>467.29291047759273</v>
      </c>
      <c r="G84" s="91">
        <v>200</v>
      </c>
      <c r="H84" s="91">
        <f t="shared" ref="H84:H103" si="3">4350*EXP(-G84/1600)</f>
        <v>3838.8615262429903</v>
      </c>
      <c r="I84" s="91">
        <v>4.5</v>
      </c>
      <c r="J84" s="91">
        <f t="shared" si="1"/>
        <v>853.08033916510897</v>
      </c>
      <c r="M84" s="91">
        <v>2189</v>
      </c>
      <c r="N84" s="91">
        <v>336</v>
      </c>
      <c r="O84" s="91"/>
      <c r="P84" s="91">
        <v>2270</v>
      </c>
      <c r="Q84" s="91">
        <v>551</v>
      </c>
      <c r="R84" s="91">
        <v>435</v>
      </c>
      <c r="S84" s="91">
        <v>486</v>
      </c>
      <c r="T84" s="91">
        <v>1747</v>
      </c>
      <c r="U84" s="91">
        <v>692</v>
      </c>
      <c r="W84" s="1"/>
      <c r="X84" s="1"/>
      <c r="Y84" s="1"/>
      <c r="Z84" s="1"/>
      <c r="AME84"/>
      <c r="AMF84"/>
      <c r="AMG84"/>
      <c r="AMH84"/>
    </row>
    <row r="85" spans="3:1022" ht="14.45" customHeight="1" x14ac:dyDescent="0.25">
      <c r="C85" s="91">
        <v>400</v>
      </c>
      <c r="D85" s="91">
        <f t="shared" si="0"/>
        <v>1892.1012293349652</v>
      </c>
      <c r="E85" s="91">
        <v>4.0999999999999996</v>
      </c>
      <c r="F85" s="91">
        <f t="shared" si="2"/>
        <v>461.48810471584522</v>
      </c>
      <c r="G85" s="91">
        <v>400</v>
      </c>
      <c r="H85" s="91">
        <f t="shared" si="3"/>
        <v>3387.783406360611</v>
      </c>
      <c r="I85" s="91">
        <v>4.5</v>
      </c>
      <c r="J85" s="91">
        <f>H85/I85</f>
        <v>752.84075696902471</v>
      </c>
      <c r="M85" s="91">
        <v>4244</v>
      </c>
      <c r="N85" s="91">
        <v>291</v>
      </c>
      <c r="O85" s="91"/>
      <c r="P85" s="91">
        <f>2270+960</f>
        <v>3230</v>
      </c>
      <c r="Q85" s="91">
        <v>436</v>
      </c>
      <c r="R85" s="91">
        <v>2061</v>
      </c>
      <c r="S85" s="91">
        <v>367</v>
      </c>
      <c r="T85" s="91">
        <f>1747+1167</f>
        <v>2914</v>
      </c>
      <c r="U85" s="91">
        <v>681</v>
      </c>
      <c r="W85" s="1"/>
      <c r="X85" s="1"/>
      <c r="Y85" s="1"/>
      <c r="Z85" s="1"/>
      <c r="AME85"/>
      <c r="AMF85"/>
      <c r="AMG85"/>
      <c r="AMH85"/>
    </row>
    <row r="86" spans="3:1022" ht="14.45" customHeight="1" x14ac:dyDescent="0.25">
      <c r="C86" s="91">
        <v>600</v>
      </c>
      <c r="D86" s="91">
        <f t="shared" si="0"/>
        <v>1868.5971703783944</v>
      </c>
      <c r="E86" s="91">
        <v>4.0999999999999996</v>
      </c>
      <c r="F86" s="91">
        <f t="shared" si="2"/>
        <v>455.75540740936452</v>
      </c>
      <c r="G86" s="91">
        <v>600</v>
      </c>
      <c r="H86" s="91">
        <f t="shared" si="3"/>
        <v>2989.7083627407292</v>
      </c>
      <c r="I86" s="91">
        <v>4.5</v>
      </c>
      <c r="J86" s="91">
        <f t="shared" si="1"/>
        <v>664.3796361646065</v>
      </c>
      <c r="M86" s="91">
        <v>7945</v>
      </c>
      <c r="N86" s="91">
        <v>270</v>
      </c>
      <c r="O86" s="91"/>
      <c r="P86" s="91">
        <f>3230+800</f>
        <v>4030</v>
      </c>
      <c r="Q86" s="91">
        <v>399</v>
      </c>
      <c r="R86" s="91">
        <v>3323</v>
      </c>
      <c r="S86" s="91">
        <v>344</v>
      </c>
      <c r="T86" s="91">
        <f>2914+1108</f>
        <v>4022</v>
      </c>
      <c r="U86" s="91">
        <v>561</v>
      </c>
      <c r="W86" s="1"/>
      <c r="X86" s="1"/>
      <c r="Y86" s="1"/>
      <c r="Z86" s="1"/>
      <c r="AME86"/>
      <c r="AMF86"/>
      <c r="AMG86"/>
      <c r="AMH86"/>
    </row>
    <row r="87" spans="3:1022" ht="14.45" customHeight="1" x14ac:dyDescent="0.25">
      <c r="C87" s="91">
        <v>800</v>
      </c>
      <c r="D87" s="91">
        <f t="shared" si="0"/>
        <v>1845.3850835313851</v>
      </c>
      <c r="E87" s="91">
        <v>4.0999999999999996</v>
      </c>
      <c r="F87" s="91">
        <f t="shared" si="2"/>
        <v>450.09392281253298</v>
      </c>
      <c r="G87" s="91">
        <v>800</v>
      </c>
      <c r="H87" s="91">
        <f t="shared" si="3"/>
        <v>2638.4083697499555</v>
      </c>
      <c r="I87" s="91">
        <v>4.5</v>
      </c>
      <c r="J87" s="91">
        <f t="shared" si="1"/>
        <v>586.31297105554563</v>
      </c>
      <c r="W87" s="1"/>
      <c r="X87" s="1"/>
      <c r="Y87" s="1"/>
      <c r="Z87" s="1"/>
      <c r="AME87"/>
      <c r="AMF87"/>
      <c r="AMG87"/>
      <c r="AMH87"/>
    </row>
    <row r="88" spans="3:1022" ht="14.45" customHeight="1" x14ac:dyDescent="0.25">
      <c r="C88" s="91">
        <v>1000</v>
      </c>
      <c r="D88" s="91">
        <f t="shared" si="0"/>
        <v>1822.461341858143</v>
      </c>
      <c r="E88" s="91">
        <v>4.0999999999999996</v>
      </c>
      <c r="F88" s="91">
        <f t="shared" si="2"/>
        <v>444.5027663068642</v>
      </c>
      <c r="G88" s="91">
        <v>1000</v>
      </c>
      <c r="H88" s="91">
        <f t="shared" si="3"/>
        <v>2328.3872140576077</v>
      </c>
      <c r="I88" s="91">
        <v>4.5</v>
      </c>
      <c r="J88" s="91">
        <f t="shared" si="1"/>
        <v>517.4193809016906</v>
      </c>
      <c r="W88" s="1"/>
      <c r="X88" s="1"/>
      <c r="Y88" s="1"/>
      <c r="Z88" s="1"/>
      <c r="AME88"/>
      <c r="AMF88"/>
      <c r="AMG88"/>
      <c r="AMH88"/>
    </row>
    <row r="89" spans="3:1022" ht="14.45" customHeight="1" x14ac:dyDescent="0.25">
      <c r="C89" s="91">
        <v>1200</v>
      </c>
      <c r="D89" s="91">
        <f t="shared" si="0"/>
        <v>1799.8223634773926</v>
      </c>
      <c r="E89" s="91">
        <v>4.0999999999999996</v>
      </c>
      <c r="F89" s="91">
        <f t="shared" ref="F89:F123" si="4">D89/E89</f>
        <v>438.98106426277872</v>
      </c>
      <c r="G89" s="91">
        <v>1200</v>
      </c>
      <c r="H89" s="91">
        <f t="shared" si="3"/>
        <v>2054.7945044234139</v>
      </c>
      <c r="I89" s="91">
        <v>4.5</v>
      </c>
      <c r="J89" s="91">
        <f t="shared" ref="J89:J103" si="5">H89/I89</f>
        <v>456.62100098298083</v>
      </c>
    </row>
    <row r="90" spans="3:1022" ht="14.45" customHeight="1" x14ac:dyDescent="0.25">
      <c r="C90" s="91">
        <v>1400</v>
      </c>
      <c r="D90" s="91">
        <f t="shared" si="0"/>
        <v>1777.4646110027027</v>
      </c>
      <c r="E90" s="91">
        <v>4.0999999999999996</v>
      </c>
      <c r="F90" s="91">
        <f t="shared" si="4"/>
        <v>433.52795390309825</v>
      </c>
      <c r="G90" s="91">
        <v>1400</v>
      </c>
      <c r="H90" s="91">
        <f t="shared" si="3"/>
        <v>1813.3497856015115</v>
      </c>
      <c r="I90" s="91">
        <v>4.5</v>
      </c>
      <c r="J90" s="91">
        <f t="shared" si="5"/>
        <v>402.96661902255812</v>
      </c>
    </row>
    <row r="91" spans="3:1022" ht="14.45" customHeight="1" x14ac:dyDescent="0.25">
      <c r="C91" s="91">
        <v>1600</v>
      </c>
      <c r="D91" s="91">
        <f t="shared" si="0"/>
        <v>1755.3845909897614</v>
      </c>
      <c r="E91" s="91">
        <v>4.0999999999999996</v>
      </c>
      <c r="F91" s="91">
        <f t="shared" si="4"/>
        <v>428.14258316823452</v>
      </c>
      <c r="G91" s="91">
        <v>1600</v>
      </c>
      <c r="H91" s="91">
        <f t="shared" si="3"/>
        <v>1600.2755690957742</v>
      </c>
      <c r="I91" s="91">
        <v>4.5</v>
      </c>
      <c r="J91" s="91">
        <f t="shared" si="5"/>
        <v>355.61679313239426</v>
      </c>
    </row>
    <row r="92" spans="3:1022" ht="14.45" customHeight="1" x14ac:dyDescent="0.25">
      <c r="C92" s="91">
        <v>1800</v>
      </c>
      <c r="D92" s="91">
        <f t="shared" si="0"/>
        <v>1733.5788533905204</v>
      </c>
      <c r="E92" s="91">
        <v>4.0999999999999996</v>
      </c>
      <c r="F92" s="91">
        <f t="shared" si="4"/>
        <v>422.82411058305377</v>
      </c>
      <c r="G92" s="91">
        <v>1800</v>
      </c>
      <c r="H92" s="91">
        <f t="shared" si="3"/>
        <v>1412.2382330088215</v>
      </c>
      <c r="I92" s="91">
        <v>4.5</v>
      </c>
      <c r="J92" s="91">
        <f t="shared" si="5"/>
        <v>313.83071844640477</v>
      </c>
    </row>
    <row r="93" spans="3:1022" ht="14.45" customHeight="1" x14ac:dyDescent="0.25">
      <c r="C93" s="92">
        <v>2000</v>
      </c>
      <c r="D93" s="92">
        <f t="shared" si="0"/>
        <v>1712.0439910141151</v>
      </c>
      <c r="E93" s="92">
        <v>4.0999999999999996</v>
      </c>
      <c r="F93" s="92">
        <f t="shared" si="4"/>
        <v>417.57170512539398</v>
      </c>
      <c r="G93" s="92">
        <v>2000</v>
      </c>
      <c r="H93" s="92">
        <f t="shared" si="3"/>
        <v>1246.2958663418269</v>
      </c>
      <c r="I93" s="92">
        <v>4.5</v>
      </c>
      <c r="J93" s="92">
        <f t="shared" si="5"/>
        <v>276.95463696485041</v>
      </c>
    </row>
    <row r="94" spans="3:1022" ht="14.45" customHeight="1" x14ac:dyDescent="0.25">
      <c r="C94" s="92">
        <v>2200</v>
      </c>
      <c r="D94" s="92">
        <f t="shared" si="0"/>
        <v>1690.7766389944861</v>
      </c>
      <c r="E94" s="92">
        <v>4.0999999999999996</v>
      </c>
      <c r="F94" s="92">
        <f t="shared" si="4"/>
        <v>412.38454609621618</v>
      </c>
      <c r="G94" s="92">
        <v>2200</v>
      </c>
      <c r="H94" s="92">
        <f t="shared" si="3"/>
        <v>1099.8522417506472</v>
      </c>
      <c r="I94" s="92">
        <v>4.5</v>
      </c>
      <c r="J94" s="92">
        <f t="shared" si="5"/>
        <v>244.4116092779216</v>
      </c>
    </row>
    <row r="95" spans="3:1022" ht="14.45" customHeight="1" x14ac:dyDescent="0.25">
      <c r="C95" s="92">
        <v>2400</v>
      </c>
      <c r="D95" s="92">
        <f t="shared" si="0"/>
        <v>1669.7734742646121</v>
      </c>
      <c r="E95" s="92">
        <v>4.0999999999999996</v>
      </c>
      <c r="F95" s="92">
        <f t="shared" si="4"/>
        <v>407.26182299136883</v>
      </c>
      <c r="G95" s="92">
        <v>2400</v>
      </c>
      <c r="H95" s="92">
        <f t="shared" si="3"/>
        <v>970.61619664566967</v>
      </c>
      <c r="I95" s="92">
        <v>4.5</v>
      </c>
      <c r="J95" s="92">
        <f t="shared" si="5"/>
        <v>215.69248814348214</v>
      </c>
    </row>
    <row r="96" spans="3:1022" ht="14.45" customHeight="1" x14ac:dyDescent="0.25">
      <c r="C96" s="92">
        <v>2600</v>
      </c>
      <c r="D96" s="92">
        <f t="shared" si="0"/>
        <v>1649.0312150372724</v>
      </c>
      <c r="E96" s="92">
        <v>4.0999999999999996</v>
      </c>
      <c r="F96" s="92">
        <f t="shared" si="4"/>
        <v>402.20273537494455</v>
      </c>
      <c r="G96" s="92">
        <v>2600</v>
      </c>
      <c r="H96" s="92">
        <f t="shared" si="3"/>
        <v>856.5657871382441</v>
      </c>
      <c r="I96" s="92">
        <v>4.5</v>
      </c>
      <c r="J96" s="92">
        <f t="shared" si="5"/>
        <v>190.34795269738757</v>
      </c>
    </row>
    <row r="97" spans="3:10" ht="14.45" customHeight="1" x14ac:dyDescent="0.25">
      <c r="C97" s="92">
        <v>2800</v>
      </c>
      <c r="D97" s="92">
        <f t="shared" si="0"/>
        <v>1628.5466202922623</v>
      </c>
      <c r="E97" s="92">
        <v>4.0999999999999996</v>
      </c>
      <c r="F97" s="92">
        <f t="shared" si="4"/>
        <v>397.20649275421039</v>
      </c>
      <c r="G97" s="92">
        <v>2800</v>
      </c>
      <c r="H97" s="92">
        <f t="shared" si="3"/>
        <v>755.91665400943634</v>
      </c>
      <c r="I97" s="92">
        <v>4.5</v>
      </c>
      <c r="J97" s="92">
        <f t="shared" si="5"/>
        <v>167.98147866876363</v>
      </c>
    </row>
    <row r="98" spans="3:10" ht="14.45" customHeight="1" x14ac:dyDescent="0.25">
      <c r="C98" s="92">
        <v>3000</v>
      </c>
      <c r="D98" s="92">
        <f t="shared" si="0"/>
        <v>1608.3164892699767</v>
      </c>
      <c r="E98" s="92">
        <v>4.0999999999999996</v>
      </c>
      <c r="F98" s="92">
        <f t="shared" si="4"/>
        <v>392.27231445609192</v>
      </c>
      <c r="G98" s="92">
        <v>3000</v>
      </c>
      <c r="H98" s="92">
        <f t="shared" si="3"/>
        <v>667.09410577543883</v>
      </c>
      <c r="I98" s="92">
        <v>4.5</v>
      </c>
      <c r="J98" s="92">
        <f t="shared" si="5"/>
        <v>148.24313461676419</v>
      </c>
    </row>
    <row r="99" spans="3:10" ht="14.45" customHeight="1" x14ac:dyDescent="0.25">
      <c r="C99" s="92">
        <v>3200</v>
      </c>
      <c r="D99" s="92">
        <f t="shared" si="0"/>
        <v>1588.3376609712848</v>
      </c>
      <c r="E99" s="92">
        <v>4.0999999999999996</v>
      </c>
      <c r="F99" s="92">
        <f t="shared" si="4"/>
        <v>387.39942950519145</v>
      </c>
      <c r="G99" s="92">
        <v>3200</v>
      </c>
      <c r="H99" s="92">
        <f t="shared" si="3"/>
        <v>588.70848207926531</v>
      </c>
      <c r="I99" s="92">
        <v>4.5</v>
      </c>
      <c r="J99" s="92">
        <f t="shared" si="5"/>
        <v>130.82410712872561</v>
      </c>
    </row>
    <row r="100" spans="3:10" ht="14.45" customHeight="1" x14ac:dyDescent="0.25">
      <c r="C100" s="92">
        <v>3400</v>
      </c>
      <c r="D100" s="92">
        <f t="shared" si="0"/>
        <v>1568.6070136636176</v>
      </c>
      <c r="E100" s="92">
        <v>4.0999999999999996</v>
      </c>
      <c r="F100" s="92">
        <f t="shared" si="4"/>
        <v>382.58707650332138</v>
      </c>
      <c r="G100" s="92">
        <v>3400</v>
      </c>
      <c r="H100" s="92">
        <f t="shared" si="3"/>
        <v>519.5334119602303</v>
      </c>
      <c r="I100" s="92">
        <v>4.5</v>
      </c>
      <c r="J100" s="92">
        <f t="shared" si="5"/>
        <v>115.45186932449562</v>
      </c>
    </row>
    <row r="101" spans="3:10" ht="14.45" customHeight="1" x14ac:dyDescent="0.25">
      <c r="C101" s="92">
        <v>3600</v>
      </c>
      <c r="D101" s="92">
        <f t="shared" si="0"/>
        <v>1549.1214643931914</v>
      </c>
      <c r="E101" s="92">
        <v>4.0999999999999996</v>
      </c>
      <c r="F101" s="92">
        <f t="shared" si="4"/>
        <v>377.83450351053455</v>
      </c>
      <c r="G101" s="92">
        <v>3600</v>
      </c>
      <c r="H101" s="92">
        <f t="shared" si="3"/>
        <v>458.48662684410982</v>
      </c>
      <c r="I101" s="92">
        <v>4.5</v>
      </c>
      <c r="J101" s="92">
        <f t="shared" si="5"/>
        <v>101.88591707646884</v>
      </c>
    </row>
    <row r="102" spans="3:10" ht="14.45" customHeight="1" x14ac:dyDescent="0.25">
      <c r="C102" s="92">
        <v>3800</v>
      </c>
      <c r="D102" s="92">
        <f t="shared" si="0"/>
        <v>1529.8779685032887</v>
      </c>
      <c r="E102" s="92">
        <v>4.0999999999999996</v>
      </c>
      <c r="F102" s="92">
        <f t="shared" si="4"/>
        <v>373.14096792763144</v>
      </c>
      <c r="G102" s="92">
        <v>3800</v>
      </c>
      <c r="H102" s="92">
        <f t="shared" si="3"/>
        <v>404.61302806638616</v>
      </c>
      <c r="I102" s="92">
        <v>4.5</v>
      </c>
      <c r="J102" s="92">
        <f t="shared" si="5"/>
        <v>89.9140062369747</v>
      </c>
    </row>
    <row r="103" spans="3:10" ht="14.45" customHeight="1" x14ac:dyDescent="0.25">
      <c r="C103" s="92">
        <v>4000</v>
      </c>
      <c r="D103" s="92">
        <f t="shared" si="0"/>
        <v>1510.8735191585254</v>
      </c>
      <c r="E103" s="92">
        <v>4.0999999999999996</v>
      </c>
      <c r="F103" s="92">
        <f t="shared" si="4"/>
        <v>368.50573638012816</v>
      </c>
      <c r="G103" s="92">
        <v>4000</v>
      </c>
      <c r="H103" s="92">
        <f t="shared" si="3"/>
        <v>357.06974401395979</v>
      </c>
      <c r="I103" s="92">
        <v>4.5</v>
      </c>
      <c r="J103" s="92">
        <f t="shared" si="5"/>
        <v>79.348832003102174</v>
      </c>
    </row>
    <row r="104" spans="3:10" ht="14.45" customHeight="1" x14ac:dyDescent="0.25">
      <c r="C104" s="92">
        <v>4200</v>
      </c>
      <c r="D104" s="92">
        <f t="shared" si="0"/>
        <v>1492.1051468750268</v>
      </c>
      <c r="E104" s="92">
        <v>4.0999999999999996</v>
      </c>
      <c r="F104" s="92">
        <f t="shared" si="4"/>
        <v>363.92808460366513</v>
      </c>
      <c r="G104" s="92"/>
      <c r="H104" s="92"/>
      <c r="I104" s="92"/>
      <c r="J104" s="92"/>
    </row>
    <row r="105" spans="3:10" ht="14.45" customHeight="1" x14ac:dyDescent="0.25">
      <c r="C105" s="92">
        <v>4400</v>
      </c>
      <c r="D105" s="92">
        <f t="shared" si="0"/>
        <v>1473.5699190564389</v>
      </c>
      <c r="E105" s="92">
        <v>4.0999999999999996</v>
      </c>
      <c r="F105" s="92">
        <f t="shared" si="4"/>
        <v>359.40729733083879</v>
      </c>
      <c r="G105" s="6"/>
      <c r="H105" s="6"/>
      <c r="I105" s="6"/>
      <c r="J105" s="6"/>
    </row>
    <row r="106" spans="3:10" ht="14.45" customHeight="1" x14ac:dyDescent="0.25">
      <c r="C106" s="92">
        <v>4600</v>
      </c>
      <c r="D106" s="92">
        <f t="shared" si="0"/>
        <v>1455.2649395357048</v>
      </c>
      <c r="E106" s="92">
        <v>4.0999999999999996</v>
      </c>
      <c r="F106" s="92">
        <f t="shared" si="4"/>
        <v>354.9426681794402</v>
      </c>
      <c r="G106" s="6"/>
      <c r="H106" s="6"/>
      <c r="I106" s="6"/>
      <c r="J106" s="6"/>
    </row>
    <row r="107" spans="3:10" ht="14.45" customHeight="1" x14ac:dyDescent="0.25">
      <c r="C107" s="92">
        <v>4800</v>
      </c>
      <c r="D107" s="92">
        <f t="shared" si="0"/>
        <v>1437.1873481225327</v>
      </c>
      <c r="E107" s="92">
        <v>4.0999999999999996</v>
      </c>
      <c r="F107" s="92">
        <f t="shared" si="4"/>
        <v>350.53349954208119</v>
      </c>
      <c r="G107" s="6"/>
      <c r="H107" s="6"/>
      <c r="I107" s="6"/>
      <c r="J107" s="6"/>
    </row>
    <row r="108" spans="3:10" ht="14.45" customHeight="1" x14ac:dyDescent="0.25">
      <c r="C108" s="92">
        <v>5000</v>
      </c>
      <c r="D108" s="92">
        <f t="shared" si="0"/>
        <v>1419.3343201564851</v>
      </c>
      <c r="E108" s="92">
        <v>4.0999999999999996</v>
      </c>
      <c r="F108" s="92">
        <f t="shared" si="4"/>
        <v>346.17910247719152</v>
      </c>
      <c r="G108" s="6"/>
      <c r="H108" s="6"/>
      <c r="I108" s="6"/>
      <c r="J108" s="6"/>
    </row>
    <row r="109" spans="3:10" ht="14.45" customHeight="1" x14ac:dyDescent="0.25">
      <c r="C109" s="92">
        <v>5200</v>
      </c>
      <c r="D109" s="92">
        <f t="shared" si="0"/>
        <v>1401.7030660656201</v>
      </c>
      <c r="E109" s="92">
        <v>4.0999999999999996</v>
      </c>
      <c r="F109" s="92">
        <f t="shared" si="4"/>
        <v>341.87879660137077</v>
      </c>
      <c r="G109" s="6"/>
      <c r="H109" s="6"/>
      <c r="I109" s="6"/>
      <c r="J109" s="6"/>
    </row>
    <row r="110" spans="3:10" ht="14.45" customHeight="1" x14ac:dyDescent="0.25">
      <c r="C110" s="92">
        <v>5400</v>
      </c>
      <c r="D110" s="92">
        <f t="shared" si="0"/>
        <v>1384.2908309306147</v>
      </c>
      <c r="E110" s="92">
        <v>4.0999999999999996</v>
      </c>
      <c r="F110" s="92">
        <f t="shared" si="4"/>
        <v>337.63190998307675</v>
      </c>
      <c r="G110" s="6"/>
      <c r="H110" s="6"/>
      <c r="I110" s="6"/>
      <c r="J110" s="6"/>
    </row>
    <row r="111" spans="3:10" ht="14.45" customHeight="1" x14ac:dyDescent="0.25">
      <c r="C111" s="92">
        <v>5600</v>
      </c>
      <c r="D111" s="92">
        <f t="shared" si="0"/>
        <v>1367.0948940543042</v>
      </c>
      <c r="E111" s="92">
        <v>4.0999999999999996</v>
      </c>
      <c r="F111" s="92">
        <f t="shared" si="4"/>
        <v>333.43777903763521</v>
      </c>
      <c r="G111" s="6"/>
      <c r="H111" s="6"/>
      <c r="I111" s="6"/>
      <c r="J111" s="6"/>
    </row>
    <row r="112" spans="3:10" ht="14.45" customHeight="1" x14ac:dyDescent="0.25">
      <c r="C112" s="92">
        <v>5800</v>
      </c>
      <c r="D112" s="92">
        <f t="shared" si="0"/>
        <v>1350.1125685365655</v>
      </c>
      <c r="E112" s="92">
        <v>4.0999999999999996</v>
      </c>
      <c r="F112" s="92">
        <f t="shared" si="4"/>
        <v>329.2957484235526</v>
      </c>
      <c r="G112" s="6"/>
      <c r="H112" s="6"/>
      <c r="I112" s="6"/>
      <c r="J112" s="6"/>
    </row>
    <row r="113" spans="3:10" ht="14.45" customHeight="1" x14ac:dyDescent="0.25">
      <c r="C113" s="92">
        <v>6000</v>
      </c>
      <c r="D113" s="92">
        <f t="shared" si="0"/>
        <v>1333.341200854486</v>
      </c>
      <c r="E113" s="92">
        <v>4.0999999999999996</v>
      </c>
      <c r="F113" s="92">
        <f t="shared" si="4"/>
        <v>325.20517094011859</v>
      </c>
      <c r="G113" s="6"/>
      <c r="H113" s="6"/>
      <c r="I113" s="6"/>
      <c r="J113" s="6"/>
    </row>
    <row r="114" spans="3:10" ht="14.45" customHeight="1" x14ac:dyDescent="0.25">
      <c r="C114" s="92">
        <v>6200</v>
      </c>
      <c r="D114" s="92">
        <f t="shared" si="0"/>
        <v>1316.7781704477438</v>
      </c>
      <c r="E114" s="92">
        <v>4.0999999999999996</v>
      </c>
      <c r="F114" s="92">
        <f t="shared" si="4"/>
        <v>321.16540742627899</v>
      </c>
      <c r="G114" s="6"/>
      <c r="H114" s="6"/>
      <c r="I114" s="6"/>
      <c r="J114" s="6"/>
    </row>
    <row r="115" spans="3:10" ht="14.45" customHeight="1" x14ac:dyDescent="0.25">
      <c r="C115" s="92">
        <v>6400</v>
      </c>
      <c r="D115" s="92">
        <f t="shared" si="0"/>
        <v>1300.4208893091402</v>
      </c>
      <c r="E115" s="92">
        <v>4.0999999999999996</v>
      </c>
      <c r="F115" s="92">
        <f t="shared" si="4"/>
        <v>317.17582666076595</v>
      </c>
      <c r="G115" s="6"/>
      <c r="H115" s="6"/>
      <c r="I115" s="6"/>
      <c r="J115" s="6"/>
    </row>
    <row r="116" spans="3:10" ht="14.45" customHeight="1" x14ac:dyDescent="0.25">
      <c r="C116" s="92">
        <v>6600</v>
      </c>
      <c r="D116" s="92">
        <f>1940*EXP(-C116/16000)</f>
        <v>1284.266801580218</v>
      </c>
      <c r="E116" s="92">
        <v>4.0999999999999996</v>
      </c>
      <c r="F116" s="92">
        <f t="shared" si="4"/>
        <v>313.23580526346785</v>
      </c>
    </row>
    <row r="117" spans="3:10" ht="14.45" customHeight="1" x14ac:dyDescent="0.25">
      <c r="C117" s="92">
        <v>6800</v>
      </c>
      <c r="D117" s="92">
        <f>1940*EXP(-C117/16000)</f>
        <v>1268.3133831519037</v>
      </c>
      <c r="E117" s="92">
        <v>4.0999999999999996</v>
      </c>
      <c r="F117" s="92">
        <f t="shared" si="4"/>
        <v>309.34472759802532</v>
      </c>
    </row>
    <row r="118" spans="3:10" ht="14.45" customHeight="1" x14ac:dyDescent="0.25">
      <c r="C118" s="92">
        <v>7000</v>
      </c>
      <c r="D118" s="92">
        <f>1940*EXP(-C118/16000)</f>
        <v>1252.5581412701106</v>
      </c>
      <c r="E118" s="92">
        <v>4.0999999999999996</v>
      </c>
      <c r="F118" s="92">
        <f t="shared" si="4"/>
        <v>305.50198567563677</v>
      </c>
    </row>
    <row r="119" spans="3:10" ht="14.45" customHeight="1" x14ac:dyDescent="0.25">
      <c r="C119" s="93">
        <v>7200</v>
      </c>
      <c r="D119" s="93">
        <f t="shared" ref="D119:D123" si="6">1940*EXP(-C119/16000)</f>
        <v>1236.9986141462402</v>
      </c>
      <c r="E119" s="93">
        <v>4.0999999999999996</v>
      </c>
      <c r="F119" s="93">
        <f t="shared" si="4"/>
        <v>301.70697906005864</v>
      </c>
    </row>
    <row r="120" spans="3:10" ht="14.45" customHeight="1" x14ac:dyDescent="0.25">
      <c r="C120" s="93">
        <v>7400</v>
      </c>
      <c r="D120" s="93">
        <f t="shared" si="6"/>
        <v>1221.6323705725235</v>
      </c>
      <c r="E120" s="93">
        <v>4.0999999999999996</v>
      </c>
      <c r="F120" s="93">
        <f t="shared" si="4"/>
        <v>297.95911477378627</v>
      </c>
    </row>
    <row r="121" spans="3:10" ht="14.45" customHeight="1" x14ac:dyDescent="0.25">
      <c r="C121" s="93">
        <v>7600</v>
      </c>
      <c r="D121" s="93">
        <f t="shared" si="6"/>
        <v>1206.4570095421391</v>
      </c>
      <c r="E121" s="93">
        <v>4.0999999999999996</v>
      </c>
      <c r="F121" s="93">
        <f t="shared" si="4"/>
        <v>294.25780720539979</v>
      </c>
    </row>
    <row r="122" spans="3:10" ht="14.45" customHeight="1" x14ac:dyDescent="0.25">
      <c r="C122" s="93">
        <v>7800</v>
      </c>
      <c r="D122" s="93">
        <f t="shared" si="6"/>
        <v>1191.4701598740514</v>
      </c>
      <c r="E122" s="93">
        <v>4.0999999999999996</v>
      </c>
      <c r="F122" s="93">
        <f t="shared" si="4"/>
        <v>290.60247801806133</v>
      </c>
    </row>
    <row r="123" spans="3:10" ht="14.45" customHeight="1" x14ac:dyDescent="0.25">
      <c r="C123" s="95">
        <v>8000</v>
      </c>
      <c r="D123" s="93">
        <f t="shared" si="6"/>
        <v>1176.6694798425087</v>
      </c>
      <c r="E123" s="93">
        <v>4.0999999999999996</v>
      </c>
      <c r="F123" s="93">
        <f t="shared" si="4"/>
        <v>286.99255605914851</v>
      </c>
    </row>
    <row r="124" spans="3:10" ht="14.45" customHeight="1" x14ac:dyDescent="0.25">
      <c r="C124" s="6"/>
      <c r="G124" s="99" t="s">
        <v>59</v>
      </c>
      <c r="H124" s="99"/>
      <c r="I124" s="99"/>
      <c r="J124" s="99"/>
    </row>
    <row r="125" spans="3:10" ht="14.45" customHeight="1" x14ac:dyDescent="0.25">
      <c r="C125" s="6"/>
      <c r="G125" s="93" t="s">
        <v>47</v>
      </c>
      <c r="H125" s="93" t="s">
        <v>50</v>
      </c>
      <c r="I125" s="93" t="s">
        <v>49</v>
      </c>
      <c r="J125" s="93" t="s">
        <v>48</v>
      </c>
    </row>
    <row r="126" spans="3:10" ht="14.45" customHeight="1" x14ac:dyDescent="0.25">
      <c r="G126" s="93">
        <v>0</v>
      </c>
      <c r="H126" s="93">
        <f>2950*EXP(-G126/1200)</f>
        <v>2950</v>
      </c>
      <c r="I126" s="93">
        <v>3.4</v>
      </c>
      <c r="J126" s="93">
        <f t="shared" ref="J126" si="7">H126/I126</f>
        <v>867.64705882352939</v>
      </c>
    </row>
    <row r="127" spans="3:10" ht="14.45" customHeight="1" x14ac:dyDescent="0.25">
      <c r="C127" s="96" t="s">
        <v>60</v>
      </c>
      <c r="D127" s="97"/>
      <c r="E127" s="97"/>
      <c r="F127" s="98"/>
      <c r="G127" s="93">
        <v>200</v>
      </c>
      <c r="H127" s="93">
        <f t="shared" ref="H127:H135" si="8">2950*EXP(-G127/1200)</f>
        <v>2497.1210884273119</v>
      </c>
      <c r="I127" s="93">
        <v>3.4</v>
      </c>
      <c r="J127" s="93">
        <f>H127/I127</f>
        <v>734.44737894920934</v>
      </c>
    </row>
    <row r="128" spans="3:10" ht="14.45" customHeight="1" x14ac:dyDescent="0.25">
      <c r="C128" s="93" t="s">
        <v>47</v>
      </c>
      <c r="D128" s="93" t="s">
        <v>50</v>
      </c>
      <c r="E128" s="93" t="s">
        <v>49</v>
      </c>
      <c r="F128" s="93" t="s">
        <v>48</v>
      </c>
      <c r="G128" s="93">
        <v>400</v>
      </c>
      <c r="H128" s="93">
        <f t="shared" si="8"/>
        <v>2113.7673661926783</v>
      </c>
      <c r="I128" s="93">
        <v>3.4</v>
      </c>
      <c r="J128" s="93">
        <f t="shared" ref="J128:J136" si="9">H128/I128</f>
        <v>621.69628417431716</v>
      </c>
    </row>
    <row r="129" spans="3:12" ht="14.45" customHeight="1" x14ac:dyDescent="0.25">
      <c r="C129" s="93">
        <v>0</v>
      </c>
      <c r="D129" s="93">
        <f t="shared" ref="D129:D149" si="10">2950*EXP(-C129/1200)</f>
        <v>2950</v>
      </c>
      <c r="E129" s="93">
        <v>5.0999999999999996</v>
      </c>
      <c r="F129" s="93">
        <f t="shared" ref="F129:F149" si="11">D129/E129</f>
        <v>578.43137254901967</v>
      </c>
      <c r="G129" s="93">
        <v>600</v>
      </c>
      <c r="H129" s="93">
        <f t="shared" si="8"/>
        <v>1789.2654461522686</v>
      </c>
      <c r="I129" s="93">
        <v>3.4</v>
      </c>
      <c r="J129" s="93">
        <f t="shared" si="9"/>
        <v>526.25454298596139</v>
      </c>
    </row>
    <row r="130" spans="3:12" ht="14.45" customHeight="1" x14ac:dyDescent="0.25">
      <c r="C130" s="93">
        <v>200</v>
      </c>
      <c r="D130" s="93">
        <f t="shared" si="10"/>
        <v>2497.1210884273119</v>
      </c>
      <c r="E130" s="93">
        <v>5.0999999999999996</v>
      </c>
      <c r="F130" s="93">
        <f t="shared" si="11"/>
        <v>489.6315859661396</v>
      </c>
      <c r="G130" s="93">
        <v>800</v>
      </c>
      <c r="H130" s="93">
        <f t="shared" si="8"/>
        <v>1514.5805011461464</v>
      </c>
      <c r="I130" s="93">
        <v>3.4</v>
      </c>
      <c r="J130" s="93">
        <f t="shared" si="9"/>
        <v>445.46485327827838</v>
      </c>
    </row>
    <row r="131" spans="3:12" ht="14.45" customHeight="1" x14ac:dyDescent="0.25">
      <c r="C131" s="93">
        <v>400</v>
      </c>
      <c r="D131" s="93">
        <f t="shared" si="10"/>
        <v>2113.7673661926783</v>
      </c>
      <c r="E131" s="93">
        <v>5.0999999999999996</v>
      </c>
      <c r="F131" s="93">
        <f t="shared" si="11"/>
        <v>414.46418944954479</v>
      </c>
      <c r="G131" s="93">
        <v>1000</v>
      </c>
      <c r="H131" s="93">
        <f t="shared" si="8"/>
        <v>1282.0647150958807</v>
      </c>
      <c r="I131" s="93">
        <v>3.4</v>
      </c>
      <c r="J131" s="93">
        <f t="shared" si="9"/>
        <v>377.07785738114143</v>
      </c>
    </row>
    <row r="132" spans="3:12" ht="14.45" customHeight="1" x14ac:dyDescent="0.25">
      <c r="C132" s="93">
        <v>600</v>
      </c>
      <c r="D132" s="93">
        <f t="shared" si="10"/>
        <v>1789.2654461522686</v>
      </c>
      <c r="E132" s="93">
        <v>5.0999999999999996</v>
      </c>
      <c r="F132" s="93">
        <f t="shared" si="11"/>
        <v>350.83636199064091</v>
      </c>
      <c r="G132" s="93">
        <v>1200</v>
      </c>
      <c r="H132" s="93">
        <f t="shared" si="8"/>
        <v>1085.2443514557549</v>
      </c>
      <c r="I132" s="93">
        <v>3.4</v>
      </c>
      <c r="J132" s="93">
        <f t="shared" si="9"/>
        <v>319.18951513404556</v>
      </c>
    </row>
    <row r="133" spans="3:12" ht="14.45" customHeight="1" x14ac:dyDescent="0.25">
      <c r="C133" s="93">
        <v>800</v>
      </c>
      <c r="D133" s="93">
        <f t="shared" si="10"/>
        <v>1514.5805011461464</v>
      </c>
      <c r="E133" s="93">
        <v>5.0999999999999996</v>
      </c>
      <c r="F133" s="93">
        <f t="shared" si="11"/>
        <v>296.97656885218561</v>
      </c>
      <c r="G133" s="93">
        <v>1400</v>
      </c>
      <c r="H133" s="93">
        <f t="shared" si="8"/>
        <v>918.63951054806319</v>
      </c>
      <c r="I133" s="93">
        <v>3.4</v>
      </c>
      <c r="J133" s="93">
        <f t="shared" si="9"/>
        <v>270.18809133766564</v>
      </c>
    </row>
    <row r="134" spans="3:12" ht="14.45" customHeight="1" x14ac:dyDescent="0.25">
      <c r="C134" s="93">
        <v>1000</v>
      </c>
      <c r="D134" s="93">
        <f t="shared" si="10"/>
        <v>1282.0647150958807</v>
      </c>
      <c r="E134" s="93">
        <v>5.0999999999999996</v>
      </c>
      <c r="F134" s="93">
        <f t="shared" si="11"/>
        <v>251.38523825409428</v>
      </c>
      <c r="G134" s="93">
        <v>1600</v>
      </c>
      <c r="H134" s="93">
        <f t="shared" si="8"/>
        <v>777.61155744139398</v>
      </c>
      <c r="I134" s="93">
        <v>3.4</v>
      </c>
      <c r="J134" s="93">
        <f t="shared" si="9"/>
        <v>228.70928160041001</v>
      </c>
    </row>
    <row r="135" spans="3:12" ht="14.45" customHeight="1" x14ac:dyDescent="0.25">
      <c r="C135" s="93">
        <v>1200</v>
      </c>
      <c r="D135" s="93">
        <f t="shared" si="10"/>
        <v>1085.2443514557549</v>
      </c>
      <c r="E135" s="93">
        <v>5.0999999999999996</v>
      </c>
      <c r="F135" s="93">
        <f t="shared" si="11"/>
        <v>212.79301008936372</v>
      </c>
      <c r="G135" s="93">
        <v>1800</v>
      </c>
      <c r="H135" s="93">
        <f t="shared" si="8"/>
        <v>658.23397243786792</v>
      </c>
      <c r="I135" s="93">
        <v>3.4</v>
      </c>
      <c r="J135" s="93">
        <f t="shared" si="9"/>
        <v>193.59822718760822</v>
      </c>
    </row>
    <row r="136" spans="3:12" ht="14.45" customHeight="1" x14ac:dyDescent="0.25">
      <c r="C136" s="93">
        <v>1400</v>
      </c>
      <c r="D136" s="93">
        <f t="shared" si="10"/>
        <v>918.63951054806319</v>
      </c>
      <c r="E136" s="93">
        <v>5.0999999999999996</v>
      </c>
      <c r="F136" s="93">
        <f t="shared" si="11"/>
        <v>180.12539422511045</v>
      </c>
      <c r="G136" s="93">
        <v>2000</v>
      </c>
      <c r="H136" s="93">
        <f>2950*EXP(-G136/1200)</f>
        <v>557.18302837080739</v>
      </c>
      <c r="I136" s="93">
        <v>3.4</v>
      </c>
      <c r="J136" s="93">
        <f t="shared" si="9"/>
        <v>163.87736128553158</v>
      </c>
    </row>
    <row r="137" spans="3:12" ht="14.45" customHeight="1" x14ac:dyDescent="0.25">
      <c r="C137" s="93">
        <v>1600</v>
      </c>
      <c r="D137" s="93">
        <f t="shared" si="10"/>
        <v>777.61155744139398</v>
      </c>
      <c r="E137" s="93">
        <v>5.0999999999999996</v>
      </c>
      <c r="F137" s="93">
        <f t="shared" si="11"/>
        <v>152.47285440027335</v>
      </c>
      <c r="G137" s="93">
        <v>2200</v>
      </c>
      <c r="H137" s="93">
        <f t="shared" ref="H137:H140" si="12">2950*EXP(-G137/1200)</f>
        <v>471.64525093509701</v>
      </c>
      <c r="I137" s="93">
        <v>3.4</v>
      </c>
      <c r="J137" s="93">
        <f>H137/I137</f>
        <v>138.71919145149911</v>
      </c>
    </row>
    <row r="138" spans="3:12" ht="14.45" customHeight="1" x14ac:dyDescent="0.25">
      <c r="C138" s="93">
        <v>1800</v>
      </c>
      <c r="D138" s="93">
        <f t="shared" si="10"/>
        <v>658.23397243786792</v>
      </c>
      <c r="E138" s="93">
        <v>5.0999999999999996</v>
      </c>
      <c r="F138" s="93">
        <f t="shared" si="11"/>
        <v>129.06548479173881</v>
      </c>
      <c r="G138" s="93">
        <v>2400</v>
      </c>
      <c r="H138" s="93">
        <f t="shared" si="12"/>
        <v>399.23908554800749</v>
      </c>
      <c r="I138" s="93">
        <v>3.4</v>
      </c>
      <c r="J138" s="93">
        <f t="shared" ref="J138:J141" si="13">H138/I138</f>
        <v>117.42326045529633</v>
      </c>
      <c r="K138" s="100"/>
      <c r="L138" s="100"/>
    </row>
    <row r="139" spans="3:12" ht="14.45" customHeight="1" x14ac:dyDescent="0.25">
      <c r="C139" s="93">
        <v>2000</v>
      </c>
      <c r="D139" s="93">
        <f t="shared" si="10"/>
        <v>557.18302837080739</v>
      </c>
      <c r="E139" s="93">
        <v>5.0999999999999996</v>
      </c>
      <c r="F139" s="93">
        <f t="shared" si="11"/>
        <v>109.2515741903544</v>
      </c>
      <c r="G139" s="93">
        <v>2600</v>
      </c>
      <c r="H139" s="93">
        <f t="shared" si="12"/>
        <v>337.94858977842881</v>
      </c>
      <c r="I139" s="93">
        <v>3.4</v>
      </c>
      <c r="J139" s="93">
        <f t="shared" si="13"/>
        <v>99.396644052479061</v>
      </c>
    </row>
    <row r="140" spans="3:12" ht="14.45" customHeight="1" x14ac:dyDescent="0.25">
      <c r="C140" s="93">
        <v>2200</v>
      </c>
      <c r="D140" s="93">
        <f t="shared" si="10"/>
        <v>471.64525093509701</v>
      </c>
      <c r="E140" s="93">
        <v>5.0999999999999996</v>
      </c>
      <c r="F140" s="93">
        <f t="shared" si="11"/>
        <v>92.479460967666085</v>
      </c>
      <c r="G140" s="93">
        <v>2800</v>
      </c>
      <c r="H140" s="93">
        <f t="shared" si="12"/>
        <v>286.06730519999491</v>
      </c>
      <c r="I140" s="93">
        <v>3.4</v>
      </c>
      <c r="J140" s="93">
        <f t="shared" si="13"/>
        <v>84.137442705880858</v>
      </c>
    </row>
    <row r="141" spans="3:12" ht="14.45" customHeight="1" x14ac:dyDescent="0.25">
      <c r="C141" s="93">
        <v>2400</v>
      </c>
      <c r="D141" s="93">
        <f t="shared" si="10"/>
        <v>399.23908554800749</v>
      </c>
      <c r="E141" s="93">
        <v>5.0999999999999996</v>
      </c>
      <c r="F141" s="93">
        <f t="shared" si="11"/>
        <v>78.282173636864215</v>
      </c>
      <c r="G141" s="93">
        <v>3000</v>
      </c>
      <c r="H141" s="93">
        <f>2950*EXP(-G141/1200)</f>
        <v>242.15074594050145</v>
      </c>
      <c r="I141" s="93">
        <v>3.4</v>
      </c>
      <c r="J141" s="93">
        <f t="shared" si="13"/>
        <v>71.220807629559246</v>
      </c>
    </row>
    <row r="142" spans="3:12" ht="14.45" customHeight="1" x14ac:dyDescent="0.25">
      <c r="C142" s="93">
        <v>2600</v>
      </c>
      <c r="D142" s="93">
        <f t="shared" si="10"/>
        <v>337.94858977842881</v>
      </c>
      <c r="E142" s="93">
        <v>5.0999999999999996</v>
      </c>
      <c r="F142" s="93">
        <f t="shared" si="11"/>
        <v>66.264429368319384</v>
      </c>
      <c r="G142" s="93">
        <v>3200</v>
      </c>
      <c r="H142" s="93">
        <f t="shared" ref="H142:H143" si="14">2950*EXP(-G142/1200)</f>
        <v>204.97618110726455</v>
      </c>
      <c r="I142" s="93">
        <v>3.4</v>
      </c>
      <c r="J142" s="93">
        <f>H142/I142</f>
        <v>60.287112090371927</v>
      </c>
    </row>
    <row r="143" spans="3:12" ht="14.45" customHeight="1" x14ac:dyDescent="0.25">
      <c r="C143" s="94">
        <v>2800</v>
      </c>
      <c r="D143" s="93">
        <f t="shared" si="10"/>
        <v>286.06730519999491</v>
      </c>
      <c r="E143" s="93">
        <v>5.0999999999999996</v>
      </c>
      <c r="F143" s="93">
        <f t="shared" si="11"/>
        <v>56.091628470587239</v>
      </c>
      <c r="G143" s="93">
        <v>3400</v>
      </c>
      <c r="H143" s="93">
        <f t="shared" si="14"/>
        <v>173.50859134516816</v>
      </c>
      <c r="I143" s="93">
        <v>3.4</v>
      </c>
      <c r="J143" s="93">
        <f t="shared" ref="J143" si="15">H143/I143</f>
        <v>51.031938630931812</v>
      </c>
    </row>
    <row r="144" spans="3:12" ht="14.45" customHeight="1" x14ac:dyDescent="0.25">
      <c r="C144" s="93">
        <v>3000</v>
      </c>
      <c r="D144" s="93">
        <f t="shared" si="10"/>
        <v>242.15074594050145</v>
      </c>
      <c r="E144" s="93">
        <v>5.0999999999999996</v>
      </c>
      <c r="F144" s="93">
        <f t="shared" si="11"/>
        <v>47.480538419706171</v>
      </c>
      <c r="G144" s="6"/>
      <c r="H144" s="6"/>
      <c r="I144" s="6"/>
      <c r="J144" s="6"/>
    </row>
    <row r="145" spans="3:10" ht="14.45" customHeight="1" x14ac:dyDescent="0.25">
      <c r="C145" s="93">
        <v>3200</v>
      </c>
      <c r="D145" s="93">
        <f t="shared" si="10"/>
        <v>204.97618110726455</v>
      </c>
      <c r="E145" s="93">
        <v>5.0999999999999996</v>
      </c>
      <c r="F145" s="93">
        <f t="shared" si="11"/>
        <v>40.191408060247952</v>
      </c>
      <c r="G145" s="6"/>
      <c r="H145" s="6"/>
      <c r="I145" s="6"/>
      <c r="J145" s="6"/>
    </row>
    <row r="146" spans="3:10" ht="14.45" customHeight="1" x14ac:dyDescent="0.25">
      <c r="C146" s="93">
        <v>3400</v>
      </c>
      <c r="D146" s="93">
        <f t="shared" si="10"/>
        <v>173.50859134516816</v>
      </c>
      <c r="E146" s="93">
        <v>5.0999999999999996</v>
      </c>
      <c r="F146" s="93">
        <f t="shared" si="11"/>
        <v>34.021292420621208</v>
      </c>
      <c r="G146" s="6"/>
      <c r="H146" s="6"/>
      <c r="I146" s="6"/>
      <c r="J146" s="6"/>
    </row>
    <row r="147" spans="3:10" ht="14.45" customHeight="1" x14ac:dyDescent="0.25">
      <c r="C147" s="93">
        <v>3600</v>
      </c>
      <c r="D147" s="93">
        <f t="shared" si="10"/>
        <v>146.87185168519864</v>
      </c>
      <c r="E147" s="93">
        <v>5.0999999999999996</v>
      </c>
      <c r="F147" s="93">
        <f t="shared" si="11"/>
        <v>28.798402291215421</v>
      </c>
      <c r="G147" s="6"/>
      <c r="H147" s="6"/>
      <c r="I147" s="6"/>
      <c r="J147" s="6"/>
    </row>
    <row r="148" spans="3:10" ht="14.45" customHeight="1" x14ac:dyDescent="0.25">
      <c r="C148" s="93">
        <v>3800</v>
      </c>
      <c r="D148" s="93">
        <f t="shared" si="10"/>
        <v>124.3243383523654</v>
      </c>
      <c r="E148" s="93">
        <v>5.0999999999999996</v>
      </c>
      <c r="F148" s="93">
        <f t="shared" si="11"/>
        <v>24.377321245561845</v>
      </c>
    </row>
    <row r="149" spans="3:10" ht="14.45" customHeight="1" x14ac:dyDescent="0.25">
      <c r="C149" s="95">
        <v>4000</v>
      </c>
      <c r="D149" s="95">
        <f t="shared" si="10"/>
        <v>105.23828037439456</v>
      </c>
      <c r="E149" s="95">
        <v>5.0999999999999996</v>
      </c>
      <c r="F149" s="95">
        <f t="shared" si="11"/>
        <v>20.634956936155799</v>
      </c>
    </row>
    <row r="150" spans="3:10" ht="14.45" customHeight="1" x14ac:dyDescent="0.25">
      <c r="C150" s="105"/>
      <c r="D150" s="106"/>
      <c r="E150" s="6"/>
      <c r="F150" s="6"/>
    </row>
    <row r="151" spans="3:10" ht="14.45" customHeight="1" x14ac:dyDescent="0.25"/>
    <row r="152" spans="3:10" ht="14.45" customHeight="1" x14ac:dyDescent="0.25"/>
    <row r="153" spans="3:10" ht="14.45" customHeight="1" x14ac:dyDescent="0.25"/>
    <row r="154" spans="3:10" ht="14.45" customHeight="1" x14ac:dyDescent="0.25"/>
    <row r="155" spans="3:10" ht="14.45" customHeight="1" x14ac:dyDescent="0.25"/>
    <row r="156" spans="3:10" ht="14.45" customHeight="1" x14ac:dyDescent="0.25"/>
    <row r="157" spans="3:10" ht="14.45" customHeight="1" x14ac:dyDescent="0.25"/>
    <row r="158" spans="3:10" ht="14.45" customHeight="1" x14ac:dyDescent="0.25"/>
    <row r="159" spans="3:10" ht="14.45" customHeight="1" x14ac:dyDescent="0.25"/>
    <row r="160" spans="3:1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mergeCells count="12">
    <mergeCell ref="C127:F127"/>
    <mergeCell ref="G124:J124"/>
    <mergeCell ref="K138:L138"/>
    <mergeCell ref="R1:Y1"/>
    <mergeCell ref="C80:J80"/>
    <mergeCell ref="M80:U80"/>
    <mergeCell ref="C81:F81"/>
    <mergeCell ref="T81:U81"/>
    <mergeCell ref="R81:S81"/>
    <mergeCell ref="P81:Q81"/>
    <mergeCell ref="M81:O81"/>
    <mergeCell ref="G81:J81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zoomScaleNormal="100" workbookViewId="0">
      <selection activeCellId="1" sqref="B59:Q65 A1"/>
    </sheetView>
  </sheetViews>
  <sheetFormatPr defaultRowHeight="15" x14ac:dyDescent="0.25"/>
  <cols>
    <col min="1" max="1025" width="8.5703125"/>
  </cols>
  <sheetData>
    <row r="1" ht="14.45" customHeight="1" x14ac:dyDescent="0.25"/>
    <row r="2" ht="14.45" customHeight="1" x14ac:dyDescent="0.25"/>
    <row r="3" ht="14.45" customHeight="1" x14ac:dyDescent="0.25"/>
    <row r="4" ht="14.45" customHeight="1" x14ac:dyDescent="0.25"/>
    <row r="5" ht="14.45" customHeight="1" x14ac:dyDescent="0.25"/>
    <row r="6" ht="14.45" customHeight="1" x14ac:dyDescent="0.25"/>
    <row r="7" ht="14.45" customHeight="1" x14ac:dyDescent="0.25"/>
    <row r="8" ht="14.45" customHeight="1" x14ac:dyDescent="0.25"/>
    <row r="9" ht="14.45" customHeight="1" x14ac:dyDescent="0.25"/>
    <row r="10" ht="14.45" customHeight="1" x14ac:dyDescent="0.25"/>
    <row r="11" ht="14.45" customHeight="1" x14ac:dyDescent="0.25"/>
    <row r="12" ht="14.45" customHeight="1" x14ac:dyDescent="0.25"/>
    <row r="13" ht="14.45" customHeight="1" x14ac:dyDescent="0.25"/>
    <row r="14" ht="14.45" customHeight="1" x14ac:dyDescent="0.25"/>
    <row r="15" ht="14.45" customHeight="1" x14ac:dyDescent="0.25"/>
    <row r="16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28" ht="14.45" customHeight="1" x14ac:dyDescent="0.25"/>
    <row r="29" ht="14.45" customHeight="1" x14ac:dyDescent="0.25"/>
    <row r="30" ht="14.45" customHeight="1" x14ac:dyDescent="0.25"/>
    <row r="31" ht="14.45" customHeight="1" x14ac:dyDescent="0.25"/>
    <row r="32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 Nijzink</dc:creator>
  <cp:lastModifiedBy>Dell</cp:lastModifiedBy>
  <cp:revision>0</cp:revision>
  <cp:lastPrinted>2013-01-09T15:06:07Z</cp:lastPrinted>
  <dcterms:created xsi:type="dcterms:W3CDTF">2012-10-22T12:17:07Z</dcterms:created>
  <dcterms:modified xsi:type="dcterms:W3CDTF">2015-03-13T04:48:33Z</dcterms:modified>
</cp:coreProperties>
</file>